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D:\HOME OFFICE3\CUENTA PUBLICA 2020\IMJU\IMJU  anual 2020\"/>
    </mc:Choice>
  </mc:AlternateContent>
  <xr:revisionPtr revIDLastSave="0" documentId="13_ncr:1_{C1D003F3-487B-4878-B8B3-478155D629CA}" xr6:coauthVersionLast="46" xr6:coauthVersionMax="46" xr10:uidLastSave="{00000000-0000-0000-0000-000000000000}"/>
  <bookViews>
    <workbookView xWindow="-120" yWindow="-120" windowWidth="20730" windowHeight="11160" tabRatio="885" activeTab="3" xr2:uid="{00000000-000D-0000-FFFF-FFFF00000000}"/>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5" l="1"/>
  <c r="G32" i="6" l="1"/>
  <c r="F32" i="6"/>
  <c r="G30" i="6"/>
  <c r="F30" i="6"/>
  <c r="G24" i="6" l="1"/>
  <c r="F24" i="6"/>
  <c r="D5" i="6" l="1"/>
  <c r="D32" i="6"/>
  <c r="D24" i="6"/>
  <c r="G52" i="6" l="1"/>
  <c r="G43" i="6" s="1"/>
  <c r="G31" i="6"/>
  <c r="G29" i="6"/>
  <c r="G26" i="6"/>
  <c r="G9" i="6"/>
  <c r="E21" i="5"/>
  <c r="H23" i="5"/>
  <c r="H44" i="6"/>
  <c r="E45" i="6"/>
  <c r="E44" i="6"/>
  <c r="E18" i="6"/>
  <c r="E17" i="6"/>
  <c r="F43" i="6" l="1"/>
  <c r="F23" i="6"/>
  <c r="G16" i="8" l="1"/>
  <c r="F16" i="8"/>
  <c r="F13" i="6"/>
  <c r="E22" i="6"/>
  <c r="E21" i="6"/>
  <c r="E20" i="6"/>
  <c r="E19" i="6"/>
  <c r="E16" i="6"/>
  <c r="E15" i="6"/>
  <c r="E14" i="6"/>
  <c r="E32" i="6"/>
  <c r="H32" i="6" s="1"/>
  <c r="E31" i="6"/>
  <c r="E30" i="6"/>
  <c r="E29" i="6"/>
  <c r="E28" i="6"/>
  <c r="E27" i="6"/>
  <c r="E26" i="6"/>
  <c r="E25" i="6"/>
  <c r="E24" i="6"/>
  <c r="H24" i="6" s="1"/>
  <c r="H15" i="6" l="1"/>
  <c r="H14" i="6"/>
  <c r="H16" i="4" l="1"/>
  <c r="E8" i="8"/>
  <c r="H8" i="8" s="1"/>
  <c r="E6" i="8"/>
  <c r="H6" i="8" s="1"/>
  <c r="E76" i="6"/>
  <c r="E75" i="6"/>
  <c r="H75" i="6" s="1"/>
  <c r="E74" i="6"/>
  <c r="E73" i="6"/>
  <c r="H73" i="6" s="1"/>
  <c r="E72" i="6"/>
  <c r="E71" i="6"/>
  <c r="H71" i="6" s="1"/>
  <c r="E70" i="6"/>
  <c r="E69" i="6"/>
  <c r="H69" i="6" s="1"/>
  <c r="E68" i="6"/>
  <c r="E67" i="6"/>
  <c r="H67" i="6" s="1"/>
  <c r="E66" i="6"/>
  <c r="H66" i="6" s="1"/>
  <c r="E65" i="6"/>
  <c r="H65" i="6" s="1"/>
  <c r="E64" i="6"/>
  <c r="E63" i="6"/>
  <c r="H63" i="6" s="1"/>
  <c r="E62" i="6"/>
  <c r="E61" i="6"/>
  <c r="H61" i="6" s="1"/>
  <c r="E60" i="6"/>
  <c r="E59" i="6"/>
  <c r="H59" i="6" s="1"/>
  <c r="E58" i="6"/>
  <c r="E57" i="6"/>
  <c r="H57" i="6" s="1"/>
  <c r="E56" i="6"/>
  <c r="E55" i="6"/>
  <c r="H55" i="6" s="1"/>
  <c r="E54" i="6"/>
  <c r="E53" i="6"/>
  <c r="H53" i="6" s="1"/>
  <c r="E52" i="6"/>
  <c r="H52" i="6" s="1"/>
  <c r="E51" i="6"/>
  <c r="H51" i="6" s="1"/>
  <c r="E50" i="6"/>
  <c r="E49" i="6"/>
  <c r="H49" i="6" s="1"/>
  <c r="E48" i="6"/>
  <c r="E47" i="6"/>
  <c r="H47" i="6" s="1"/>
  <c r="E46" i="6"/>
  <c r="H45" i="6"/>
  <c r="E42" i="6"/>
  <c r="E41" i="6"/>
  <c r="E40" i="6"/>
  <c r="E39" i="6"/>
  <c r="E38" i="6"/>
  <c r="E37" i="6"/>
  <c r="H37" i="6" s="1"/>
  <c r="E36" i="6"/>
  <c r="E35" i="6"/>
  <c r="E34" i="6"/>
  <c r="H30" i="6"/>
  <c r="H28" i="6"/>
  <c r="H26" i="6"/>
  <c r="E12" i="6"/>
  <c r="E11" i="6"/>
  <c r="H11" i="6" s="1"/>
  <c r="E10" i="6"/>
  <c r="E9" i="6"/>
  <c r="H9" i="6" s="1"/>
  <c r="E8" i="6"/>
  <c r="E7" i="6"/>
  <c r="H7" i="6" s="1"/>
  <c r="E6" i="6"/>
  <c r="H6" i="6" s="1"/>
  <c r="C5" i="6"/>
  <c r="E5" i="6" s="1"/>
  <c r="G42" i="5"/>
  <c r="F42" i="5"/>
  <c r="D42" i="5"/>
  <c r="C42" i="5"/>
  <c r="H21" i="5"/>
  <c r="H42" i="5" s="1"/>
  <c r="G16" i="4"/>
  <c r="F16" i="4"/>
  <c r="D16" i="4"/>
  <c r="C16" i="4"/>
  <c r="D16" i="8"/>
  <c r="C16" i="8"/>
  <c r="H76" i="6"/>
  <c r="H74" i="6"/>
  <c r="H72" i="6"/>
  <c r="H70" i="6"/>
  <c r="H68" i="6"/>
  <c r="H64" i="6"/>
  <c r="H62" i="6"/>
  <c r="H60" i="6"/>
  <c r="H58" i="6"/>
  <c r="H56" i="6"/>
  <c r="H54" i="6"/>
  <c r="H50" i="6"/>
  <c r="H48" i="6"/>
  <c r="H46" i="6"/>
  <c r="D43" i="6"/>
  <c r="C43" i="6"/>
  <c r="H42" i="6"/>
  <c r="H41" i="6"/>
  <c r="H40" i="6"/>
  <c r="H39" i="6"/>
  <c r="H38" i="6"/>
  <c r="H36" i="6"/>
  <c r="H35" i="6"/>
  <c r="H34" i="6"/>
  <c r="G33" i="6"/>
  <c r="F33" i="6"/>
  <c r="D33" i="6"/>
  <c r="C33" i="6"/>
  <c r="E33" i="6" s="1"/>
  <c r="H33" i="6" s="1"/>
  <c r="H31" i="6"/>
  <c r="H29" i="6"/>
  <c r="H27" i="6"/>
  <c r="H25" i="6"/>
  <c r="G23" i="6"/>
  <c r="D23" i="6"/>
  <c r="E23" i="6" s="1"/>
  <c r="C23" i="6"/>
  <c r="H22" i="6"/>
  <c r="H21" i="6"/>
  <c r="H20" i="6"/>
  <c r="H19" i="6"/>
  <c r="H18" i="6"/>
  <c r="H17" i="6"/>
  <c r="H16" i="6"/>
  <c r="G13" i="6"/>
  <c r="D13" i="6"/>
  <c r="C13" i="6"/>
  <c r="H12" i="6"/>
  <c r="H10" i="6"/>
  <c r="H8" i="6"/>
  <c r="G5" i="6"/>
  <c r="G77" i="6" s="1"/>
  <c r="F5" i="6"/>
  <c r="H16" i="8" l="1"/>
  <c r="E16" i="4"/>
  <c r="E43" i="6"/>
  <c r="H43" i="6" s="1"/>
  <c r="E16" i="8"/>
  <c r="C77" i="6"/>
  <c r="E42" i="5"/>
  <c r="H5" i="6"/>
  <c r="E13" i="6"/>
  <c r="H13" i="6" s="1"/>
  <c r="D77" i="6"/>
  <c r="H23" i="6"/>
  <c r="F77" i="6"/>
  <c r="H77" i="6" l="1"/>
  <c r="E77" i="6"/>
</calcChain>
</file>

<file path=xl/sharedStrings.xml><?xml version="1.0" encoding="utf-8"?>
<sst xmlns="http://schemas.openxmlformats.org/spreadsheetml/2006/main" count="199" uniqueCount="137">
  <si>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</si>
  <si>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</si>
  <si>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</si>
  <si>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</si>
  <si>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</si>
  <si>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</si>
  <si>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</si>
  <si>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</si>
  <si>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</si>
  <si>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</si>
  <si>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</si>
  <si>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</si>
  <si>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</si>
  <si>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</si>
  <si>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</si>
  <si>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</si>
  <si>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</si>
  <si>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</si>
  <si>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</si>
  <si>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</si>
  <si>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</si>
  <si>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</si>
  <si>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</si>
  <si>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</si>
  <si>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</si>
  <si>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</si>
  <si>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</si>
  <si>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</si>
  <si>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</si>
  <si>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</si>
  <si>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</si>
  <si>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</si>
  <si>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</si>
  <si>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</si>
  <si>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</si>
  <si>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</si>
  <si>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</si>
  <si>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</si>
  <si>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</si>
  <si>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</si>
  <si>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</si>
  <si>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</si>
  <si>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</si>
  <si>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</si>
  <si>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</si>
  <si>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</si>
  <si>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</si>
  <si>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</si>
  <si>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</si>
  <si>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</si>
  <si>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</si>
  <si>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</si>
  <si>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</si>
  <si>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</si>
  <si>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</si>
  <si>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</si>
  <si>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</si>
  <si>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</si>
  <si>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</si>
  <si>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</si>
  <si>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</si>
  <si>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</si>
  <si>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</si>
  <si>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</si>
  <si>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</si>
  <si>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</si>
  <si>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</si>
  <si>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</si>
  <si>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</si>
  <si>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</si>
  <si>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</si>
  <si>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</si>
  <si>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</si>
  <si>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</si>
  <si>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</si>
  <si>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</si>
  <si>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</si>
  <si>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</si>
  <si>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</si>
  <si>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</si>
  <si>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</si>
  <si>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</si>
  <si>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</si>
  <si>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</si>
  <si>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</si>
  <si>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</si>
  <si>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</si>
  <si>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</si>
  <si>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</si>
  <si>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</si>
  <si>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</si>
  <si>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</si>
  <si>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</si>
  <si>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</si>
  <si>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</si>
  <si>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</si>
  <si>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</si>
  <si>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</si>
  <si>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</si>
  <si>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</si>
  <si>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</si>
  <si>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</si>
  <si>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</si>
  <si>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</si>
  <si>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</si>
  <si>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</si>
  <si>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</si>
  <si>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</si>
  <si>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</si>
  <si>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</si>
  <si>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</si>
  <si>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</si>
  <si>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</si>
  <si>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</si>
  <si>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</si>
  <si>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</si>
  <si>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</si>
  <si>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</si>
  <si>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</si>
  <si>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</si>
  <si>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</si>
  <si>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</si>
  <si>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</si>
  <si>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</si>
  <si>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</si>
  <si>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</si>
  <si>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</si>
  <si>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</si>
  <si>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Bajo protesta de decir verdad declaramos que los Estados Financieros y sus notas, son razonablemente correctos y son responsabilidad del emisor de la información financiera y contable.</t>
  </si>
  <si>
    <t>Dirección general</t>
  </si>
  <si>
    <t>no aplica</t>
  </si>
  <si>
    <t>lnstituto Municipal de la Juventud de León Guanajuato
Estado Analítico del Ejercicio del Presupuesto de Egresos
Clasificación por Objeto del Gasto (Capítulo y Concepto)
Del 01 de Enero al 31 de Diciembre de 2020</t>
  </si>
  <si>
    <t>lnstituto Municipal de la Juventud de León Guanajuato
Estado Analítico del Ejercicio del Presupuesto de Egresos
Clasificación Económica (por Tipo de Gasto)
Del 01 Enero al 31 de Diciembre de 2020</t>
  </si>
  <si>
    <t>lnstituto Municipal de la Juventud de León Guanajuato
Estado Analítico del Ejercicio del Presupuesto de Egresos
Clasificación Administrativa
Del 01 de Enero al 31 de Diciembre del 2020</t>
  </si>
  <si>
    <r>
      <t xml:space="preserve">Gobierno (Federal/Estatal/Municipal) de </t>
    </r>
    <r>
      <rPr>
        <b/>
        <u/>
        <sz val="8"/>
        <rFont val="Arial"/>
        <family val="2"/>
      </rPr>
      <t>León</t>
    </r>
    <r>
      <rPr>
        <b/>
        <sz val="8"/>
        <rFont val="Arial"/>
        <family val="2"/>
      </rPr>
      <t xml:space="preserve">
Estado Analítico del Ejercicio del Presupuesto de Egresos
Clasificación Administrativa 
Del 01 de Enero al 31 de Diciembre del 2020</t>
    </r>
  </si>
  <si>
    <r>
      <t xml:space="preserve">Sector Paraestatal del Gobierno (Federal/Estatal/Municipal) de </t>
    </r>
    <r>
      <rPr>
        <b/>
        <u/>
        <sz val="8"/>
        <rFont val="Arial"/>
        <family val="2"/>
      </rPr>
      <t>León</t>
    </r>
    <r>
      <rPr>
        <b/>
        <sz val="8"/>
        <rFont val="Arial"/>
        <family val="2"/>
      </rPr>
      <t xml:space="preserve">
Estado Analítico del Ejercicio del Presupuesto de Egresos
Clasificación Administrativa
Del 01 de Enero al 31 de Diciembre del 2020</t>
    </r>
  </si>
  <si>
    <t>lnstituto Municipal de León Guanajauto
Estado Analítico del Ejercicio del Presupuesto de Egresos
Clasificación Funcional (Finalidad y Función) 
Del 01 de Enero al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</si>
</sst>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
      <b/>
      <u/>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7" fillId="0" borderId="0" applyFont="0" applyFill="0" applyBorder="0" applyAlignment="0" applyProtection="0"/>
  </cellStyleXfs>
  <cellXfs count="72">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0" fontId="2" fillId="0" borderId="0" xfId="8" applyFont="1" applyAlignment="1" applyProtection="1">
      <alignment vertical="top"/>
    </xf>
    <xf numFmtId="43" fontId="0" fillId="0" borderId="0" xfId="0" applyNumberFormat="1" applyProtection="1">
      <protection locked="0"/>
    </xf>
    <xf numFmtId="43" fontId="0" fillId="0" borderId="0" xfId="16" applyFont="1" applyProtection="1">
      <protection locked="0"/>
    </xf>
    <xf numFmtId="4" fontId="0" fillId="0" borderId="0" xfId="0" applyNumberFormat="1" applyProtection="1">
      <protection locked="0"/>
    </xf>
    <xf numFmtId="43" fontId="2" fillId="3" borderId="13" xfId="16" applyFont="1" applyFill="1" applyBorder="1" applyProtection="1">
      <protection locked="0"/>
    </xf>
    <xf numFmtId="43" fontId="2" fillId="3" borderId="15" xfId="16" applyFont="1" applyFill="1" applyBorder="1" applyProtection="1">
      <protection locked="0"/>
    </xf>
    <xf numFmtId="43" fontId="7" fillId="3" borderId="15" xfId="16" applyFont="1" applyFill="1" applyBorder="1"/>
    <xf numFmtId="43" fontId="2" fillId="3" borderId="14" xfId="16" applyFont="1" applyFill="1" applyBorder="1" applyProtection="1">
      <protection locked="0"/>
    </xf>
    <xf numFmtId="43" fontId="7" fillId="3" borderId="14" xfId="16" applyFont="1" applyFill="1" applyBorder="1"/>
    <xf numFmtId="43" fontId="6" fillId="0" borderId="14" xfId="16" applyFont="1" applyFill="1" applyBorder="1" applyProtection="1">
      <protection locked="0"/>
    </xf>
    <xf numFmtId="43" fontId="2" fillId="0" borderId="15" xfId="16" applyFont="1" applyBorder="1" applyProtection="1">
      <protection locked="0"/>
    </xf>
    <xf numFmtId="43" fontId="2" fillId="0" borderId="14" xfId="16" applyFont="1" applyBorder="1" applyProtection="1">
      <protection locked="0"/>
    </xf>
    <xf numFmtId="43" fontId="0" fillId="0" borderId="0" xfId="16" applyFont="1"/>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7">
    <cellStyle name="Euro" xfId="1" xr:uid="{00000000-0005-0000-0000-000000000000}"/>
    <cellStyle name="Millares" xfId="16"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84</xdr:row>
      <xdr:rowOff>19050</xdr:rowOff>
    </xdr:from>
    <xdr:to>
      <xdr:col>1</xdr:col>
      <xdr:colOff>2524125</xdr:colOff>
      <xdr:row>87</xdr:row>
      <xdr:rowOff>19050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2677775"/>
          <a:ext cx="25717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114300</xdr:colOff>
          <xdr:row>83</xdr:row>
          <xdr:rowOff>133350</xdr:rowOff>
        </xdr:from>
        <xdr:to>
          <xdr:col>7</xdr:col>
          <xdr:colOff>552450</xdr:colOff>
          <xdr:row>89</xdr:row>
          <xdr:rowOff>76200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xdr:col>
      <xdr:colOff>285750</xdr:colOff>
      <xdr:row>83</xdr:row>
      <xdr:rowOff>104775</xdr:rowOff>
    </xdr:from>
    <xdr:to>
      <xdr:col>3</xdr:col>
      <xdr:colOff>1076325</xdr:colOff>
      <xdr:row>87</xdr:row>
      <xdr:rowOff>57150</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10050" y="12620625"/>
          <a:ext cx="18383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23</xdr:row>
      <xdr:rowOff>68036</xdr:rowOff>
    </xdr:from>
    <xdr:to>
      <xdr:col>1</xdr:col>
      <xdr:colOff>2639008</xdr:colOff>
      <xdr:row>26</xdr:row>
      <xdr:rowOff>68036</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011386"/>
          <a:ext cx="2572333"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361950</xdr:colOff>
          <xdr:row>23</xdr:row>
          <xdr:rowOff>85725</xdr:rowOff>
        </xdr:from>
        <xdr:to>
          <xdr:col>8</xdr:col>
          <xdr:colOff>800100</xdr:colOff>
          <xdr:row>29</xdr:row>
          <xdr:rowOff>28575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3</xdr:col>
      <xdr:colOff>787270</xdr:colOff>
      <xdr:row>23</xdr:row>
      <xdr:rowOff>58316</xdr:rowOff>
    </xdr:from>
    <xdr:to>
      <xdr:col>5</xdr:col>
      <xdr:colOff>526207</xdr:colOff>
      <xdr:row>27</xdr:row>
      <xdr:rowOff>1944</xdr:rowOff>
    </xdr:to>
    <xdr:pic>
      <xdr:nvPicPr>
        <xdr:cNvPr id="6" name="Imagen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345" y="4001666"/>
          <a:ext cx="1834437" cy="515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59</xdr:row>
      <xdr:rowOff>38100</xdr:rowOff>
    </xdr:from>
    <xdr:to>
      <xdr:col>1</xdr:col>
      <xdr:colOff>2552700</xdr:colOff>
      <xdr:row>62</xdr:row>
      <xdr:rowOff>38100</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0925175"/>
          <a:ext cx="25717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85725</xdr:colOff>
          <xdr:row>58</xdr:row>
          <xdr:rowOff>133350</xdr:rowOff>
        </xdr:from>
        <xdr:to>
          <xdr:col>7</xdr:col>
          <xdr:colOff>523875</xdr:colOff>
          <xdr:row>64</xdr:row>
          <xdr:rowOff>76200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xdr:col>
      <xdr:colOff>447675</xdr:colOff>
      <xdr:row>58</xdr:row>
      <xdr:rowOff>104775</xdr:rowOff>
    </xdr:from>
    <xdr:to>
      <xdr:col>4</xdr:col>
      <xdr:colOff>190500</xdr:colOff>
      <xdr:row>62</xdr:row>
      <xdr:rowOff>57150</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10848975"/>
          <a:ext cx="18383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50</xdr:row>
      <xdr:rowOff>28575</xdr:rowOff>
    </xdr:from>
    <xdr:to>
      <xdr:col>1</xdr:col>
      <xdr:colOff>2400300</xdr:colOff>
      <xdr:row>53</xdr:row>
      <xdr:rowOff>28575</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7972425"/>
          <a:ext cx="25717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4</xdr:col>
          <xdr:colOff>904875</xdr:colOff>
          <xdr:row>49</xdr:row>
          <xdr:rowOff>133350</xdr:rowOff>
        </xdr:from>
        <xdr:to>
          <xdr:col>7</xdr:col>
          <xdr:colOff>295275</xdr:colOff>
          <xdr:row>55</xdr:row>
          <xdr:rowOff>76200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3619500</xdr:colOff>
      <xdr:row>49</xdr:row>
      <xdr:rowOff>133350</xdr:rowOff>
    </xdr:from>
    <xdr:to>
      <xdr:col>3</xdr:col>
      <xdr:colOff>647700</xdr:colOff>
      <xdr:row>53</xdr:row>
      <xdr:rowOff>85725</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7934325"/>
          <a:ext cx="18383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6"/>
  <sheetViews>
    <sheetView showGridLines="0" zoomScale="118" zoomScaleNormal="118" workbookViewId="0">
      <selection sqref="A1:H1"/>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9" width="12" style="1"/>
    <col min="10" max="10" width="14" style="1" bestFit="1" customWidth="1"/>
    <col min="11" max="16384" width="12" style="1"/>
  </cols>
  <sheetData>
    <row r="1" spans="1:10" ht="50.1" customHeight="1" x14ac:dyDescent="0.2">
      <c r="A1" s="61" t="s">
        <v>131</v>
      </c>
      <c r="B1" s="62"/>
      <c r="C1" s="62"/>
      <c r="D1" s="62"/>
      <c r="E1" s="62"/>
      <c r="F1" s="62"/>
      <c r="G1" s="62"/>
      <c r="H1" s="63"/>
    </row>
    <row r="2" spans="1:10" x14ac:dyDescent="0.2">
      <c r="A2" s="66" t="s">
        <v>54</v>
      </c>
      <c r="B2" s="67"/>
      <c r="C2" s="61" t="s">
        <v>60</v>
      </c>
      <c r="D2" s="62"/>
      <c r="E2" s="62"/>
      <c r="F2" s="62"/>
      <c r="G2" s="63"/>
      <c r="H2" s="64" t="s">
        <v>59</v>
      </c>
    </row>
    <row r="3" spans="1:10" ht="24.95" customHeight="1" x14ac:dyDescent="0.2">
      <c r="A3" s="68"/>
      <c r="B3" s="69"/>
      <c r="C3" s="9" t="s">
        <v>55</v>
      </c>
      <c r="D3" s="9" t="s">
        <v>125</v>
      </c>
      <c r="E3" s="9" t="s">
        <v>56</v>
      </c>
      <c r="F3" s="9" t="s">
        <v>57</v>
      </c>
      <c r="G3" s="9" t="s">
        <v>58</v>
      </c>
      <c r="H3" s="65"/>
    </row>
    <row r="4" spans="1:10" x14ac:dyDescent="0.2">
      <c r="A4" s="70"/>
      <c r="B4" s="71"/>
      <c r="C4" s="10">
        <v>1</v>
      </c>
      <c r="D4" s="10">
        <v>2</v>
      </c>
      <c r="E4" s="10" t="s">
        <v>126</v>
      </c>
      <c r="F4" s="10">
        <v>4</v>
      </c>
      <c r="G4" s="10">
        <v>5</v>
      </c>
      <c r="H4" s="10" t="s">
        <v>127</v>
      </c>
    </row>
    <row r="5" spans="1:10" x14ac:dyDescent="0.2">
      <c r="A5" s="47" t="s">
        <v>61</v>
      </c>
      <c r="B5" s="7"/>
      <c r="C5" s="52">
        <f>+SUM(C6:C12)</f>
        <v>29487504.579999998</v>
      </c>
      <c r="D5" s="52">
        <f>+SUM(D6:D12)</f>
        <v>-2743828.5764754671</v>
      </c>
      <c r="E5" s="52">
        <f>+C5+D5</f>
        <v>26743676.003524531</v>
      </c>
      <c r="F5" s="52">
        <f>+SUM(F6:F12)</f>
        <v>26396833.829999998</v>
      </c>
      <c r="G5" s="52">
        <f>+SUM(G6:G12)</f>
        <v>25893260</v>
      </c>
      <c r="H5" s="52">
        <f>+E5-F5</f>
        <v>346842.17352453247</v>
      </c>
      <c r="J5" s="49"/>
    </row>
    <row r="6" spans="1:10" x14ac:dyDescent="0.2">
      <c r="A6" s="5"/>
      <c r="B6" s="11" t="s">
        <v>70</v>
      </c>
      <c r="C6" s="53">
        <v>17872779.07</v>
      </c>
      <c r="D6" s="54">
        <v>-1710744.4499584199</v>
      </c>
      <c r="E6" s="53">
        <f>+C6+D6</f>
        <v>16162034.620041581</v>
      </c>
      <c r="F6" s="53">
        <v>15996328.189999999</v>
      </c>
      <c r="G6" s="53">
        <v>15996328.189999999</v>
      </c>
      <c r="H6" s="53">
        <f>+E6-F6</f>
        <v>165706.43004158139</v>
      </c>
      <c r="J6" s="49"/>
    </row>
    <row r="7" spans="1:10" x14ac:dyDescent="0.2">
      <c r="A7" s="5"/>
      <c r="B7" s="11" t="s">
        <v>71</v>
      </c>
      <c r="C7" s="53">
        <v>0</v>
      </c>
      <c r="D7" s="54">
        <v>0</v>
      </c>
      <c r="E7" s="53">
        <f t="shared" ref="E7:E70" si="0">+C7+D7</f>
        <v>0</v>
      </c>
      <c r="F7" s="53">
        <v>0</v>
      </c>
      <c r="G7" s="53">
        <v>0</v>
      </c>
      <c r="H7" s="53">
        <f>+E7-F7</f>
        <v>0</v>
      </c>
      <c r="J7" s="49"/>
    </row>
    <row r="8" spans="1:10" x14ac:dyDescent="0.2">
      <c r="A8" s="5"/>
      <c r="B8" s="11" t="s">
        <v>72</v>
      </c>
      <c r="C8" s="53">
        <v>2975886.6799999997</v>
      </c>
      <c r="D8" s="54">
        <v>-248902.66555191399</v>
      </c>
      <c r="E8" s="53">
        <f t="shared" si="0"/>
        <v>2726984.0144480858</v>
      </c>
      <c r="F8" s="53">
        <v>2684353.83</v>
      </c>
      <c r="G8" s="53">
        <v>2684353.83</v>
      </c>
      <c r="H8" s="53">
        <f>+E8-F8</f>
        <v>42630.184448085725</v>
      </c>
      <c r="J8" s="49"/>
    </row>
    <row r="9" spans="1:10" x14ac:dyDescent="0.2">
      <c r="A9" s="5"/>
      <c r="B9" s="11" t="s">
        <v>35</v>
      </c>
      <c r="C9" s="53">
        <v>4398386.5</v>
      </c>
      <c r="D9" s="54">
        <v>-461386.60169882595</v>
      </c>
      <c r="E9" s="53">
        <f t="shared" si="0"/>
        <v>3936999.8983011739</v>
      </c>
      <c r="F9" s="53">
        <v>3910136.02</v>
      </c>
      <c r="G9" s="53">
        <f>3910136.02-503573.83</f>
        <v>3406562.19</v>
      </c>
      <c r="H9" s="53">
        <f>+E9-F9</f>
        <v>26863.878301173914</v>
      </c>
      <c r="J9" s="49"/>
    </row>
    <row r="10" spans="1:10" x14ac:dyDescent="0.2">
      <c r="A10" s="5"/>
      <c r="B10" s="11" t="s">
        <v>73</v>
      </c>
      <c r="C10" s="53">
        <v>4240452.33</v>
      </c>
      <c r="D10" s="54">
        <v>-322794.85926630732</v>
      </c>
      <c r="E10" s="53">
        <f t="shared" si="0"/>
        <v>3917657.4707336929</v>
      </c>
      <c r="F10" s="53">
        <v>3806015.79</v>
      </c>
      <c r="G10" s="53">
        <v>3806015.79</v>
      </c>
      <c r="H10" s="53">
        <f t="shared" ref="H10:H72" si="1">+E10-F10</f>
        <v>111641.68073369283</v>
      </c>
      <c r="J10" s="49"/>
    </row>
    <row r="11" spans="1:10" x14ac:dyDescent="0.2">
      <c r="A11" s="5"/>
      <c r="B11" s="11" t="s">
        <v>36</v>
      </c>
      <c r="C11" s="53">
        <v>0</v>
      </c>
      <c r="D11" s="54">
        <v>0</v>
      </c>
      <c r="E11" s="53">
        <f t="shared" si="0"/>
        <v>0</v>
      </c>
      <c r="F11" s="53">
        <v>0</v>
      </c>
      <c r="G11" s="53">
        <v>0</v>
      </c>
      <c r="H11" s="53">
        <f t="shared" si="1"/>
        <v>0</v>
      </c>
      <c r="J11" s="49"/>
    </row>
    <row r="12" spans="1:10" x14ac:dyDescent="0.2">
      <c r="A12" s="5"/>
      <c r="B12" s="11" t="s">
        <v>74</v>
      </c>
      <c r="C12" s="53">
        <v>0</v>
      </c>
      <c r="D12" s="54">
        <v>0</v>
      </c>
      <c r="E12" s="53">
        <f t="shared" si="0"/>
        <v>0</v>
      </c>
      <c r="F12" s="53">
        <v>0</v>
      </c>
      <c r="G12" s="53">
        <v>0</v>
      </c>
      <c r="H12" s="53">
        <f t="shared" si="1"/>
        <v>0</v>
      </c>
      <c r="J12" s="49"/>
    </row>
    <row r="13" spans="1:10" x14ac:dyDescent="0.2">
      <c r="A13" s="47" t="s">
        <v>62</v>
      </c>
      <c r="B13" s="7"/>
      <c r="C13" s="53">
        <f>+SUM(C14:C22)</f>
        <v>1500000</v>
      </c>
      <c r="D13" s="53">
        <f>+SUM(D14:D22)</f>
        <v>240135.41000000006</v>
      </c>
      <c r="E13" s="53">
        <f t="shared" ref="E13:E22" si="2">+C13+D13</f>
        <v>1740135.4100000001</v>
      </c>
      <c r="F13" s="53">
        <f>+SUM(F14:F22)</f>
        <v>1381124.76</v>
      </c>
      <c r="G13" s="53">
        <f>+SUM(G14:G22)</f>
        <v>1381124.76</v>
      </c>
      <c r="H13" s="53">
        <f>+E13-F13</f>
        <v>359010.65000000014</v>
      </c>
      <c r="J13" s="49"/>
    </row>
    <row r="14" spans="1:10" x14ac:dyDescent="0.2">
      <c r="A14" s="5"/>
      <c r="B14" s="11" t="s">
        <v>75</v>
      </c>
      <c r="C14" s="53">
        <v>385000</v>
      </c>
      <c r="D14" s="54">
        <v>783.9</v>
      </c>
      <c r="E14" s="53">
        <f t="shared" si="2"/>
        <v>385783.9</v>
      </c>
      <c r="F14" s="53">
        <v>225908.59</v>
      </c>
      <c r="G14" s="53">
        <v>225908.59</v>
      </c>
      <c r="H14" s="53">
        <f>+E14-F14</f>
        <v>159875.31000000003</v>
      </c>
      <c r="J14" s="49"/>
    </row>
    <row r="15" spans="1:10" x14ac:dyDescent="0.2">
      <c r="A15" s="5"/>
      <c r="B15" s="11" t="s">
        <v>76</v>
      </c>
      <c r="C15" s="53">
        <v>0</v>
      </c>
      <c r="D15" s="54">
        <v>0</v>
      </c>
      <c r="E15" s="53">
        <f t="shared" si="2"/>
        <v>0</v>
      </c>
      <c r="F15" s="53">
        <v>0</v>
      </c>
      <c r="G15" s="53">
        <v>0</v>
      </c>
      <c r="H15" s="53">
        <f>+E15-F15</f>
        <v>0</v>
      </c>
      <c r="J15" s="49"/>
    </row>
    <row r="16" spans="1:10" x14ac:dyDescent="0.2">
      <c r="A16" s="5"/>
      <c r="B16" s="11" t="s">
        <v>77</v>
      </c>
      <c r="C16" s="53">
        <v>0</v>
      </c>
      <c r="D16" s="54">
        <v>0</v>
      </c>
      <c r="E16" s="53">
        <f t="shared" si="2"/>
        <v>0</v>
      </c>
      <c r="F16" s="53">
        <v>0</v>
      </c>
      <c r="G16" s="53">
        <v>0</v>
      </c>
      <c r="H16" s="53">
        <f t="shared" si="1"/>
        <v>0</v>
      </c>
      <c r="J16" s="49"/>
    </row>
    <row r="17" spans="1:10" x14ac:dyDescent="0.2">
      <c r="A17" s="5"/>
      <c r="B17" s="11" t="s">
        <v>78</v>
      </c>
      <c r="C17" s="53">
        <v>365000</v>
      </c>
      <c r="D17" s="60">
        <v>401607.46</v>
      </c>
      <c r="E17" s="53">
        <f>+C17+D17</f>
        <v>766607.46</v>
      </c>
      <c r="F17" s="53">
        <v>705215.26</v>
      </c>
      <c r="G17" s="53">
        <v>705215.26</v>
      </c>
      <c r="H17" s="53">
        <f t="shared" si="1"/>
        <v>61392.199999999953</v>
      </c>
      <c r="J17" s="49"/>
    </row>
    <row r="18" spans="1:10" x14ac:dyDescent="0.2">
      <c r="A18" s="5"/>
      <c r="B18" s="11" t="s">
        <v>79</v>
      </c>
      <c r="C18" s="53">
        <v>0</v>
      </c>
      <c r="D18" s="60">
        <v>23724.639999999999</v>
      </c>
      <c r="E18" s="53">
        <f>+C18+D18</f>
        <v>23724.639999999999</v>
      </c>
      <c r="F18" s="53">
        <v>15188.24</v>
      </c>
      <c r="G18" s="53">
        <v>15188.24</v>
      </c>
      <c r="H18" s="53">
        <f t="shared" si="1"/>
        <v>8536.4</v>
      </c>
      <c r="J18" s="49"/>
    </row>
    <row r="19" spans="1:10" x14ac:dyDescent="0.2">
      <c r="A19" s="5"/>
      <c r="B19" s="11" t="s">
        <v>80</v>
      </c>
      <c r="C19" s="53">
        <v>600000</v>
      </c>
      <c r="D19" s="60">
        <v>-291429.86</v>
      </c>
      <c r="E19" s="53">
        <f t="shared" si="2"/>
        <v>308570.14</v>
      </c>
      <c r="F19" s="53">
        <v>209941.87</v>
      </c>
      <c r="G19" s="53">
        <v>209941.87</v>
      </c>
      <c r="H19" s="53">
        <f t="shared" si="1"/>
        <v>98628.270000000019</v>
      </c>
      <c r="J19" s="49"/>
    </row>
    <row r="20" spans="1:10" x14ac:dyDescent="0.2">
      <c r="A20" s="5"/>
      <c r="B20" s="11" t="s">
        <v>81</v>
      </c>
      <c r="C20" s="53">
        <v>40000</v>
      </c>
      <c r="D20" s="60">
        <v>-9756.1</v>
      </c>
      <c r="E20" s="53">
        <f t="shared" si="2"/>
        <v>30243.9</v>
      </c>
      <c r="F20" s="53">
        <v>30157.02</v>
      </c>
      <c r="G20" s="53">
        <v>30157.02</v>
      </c>
      <c r="H20" s="53">
        <f t="shared" si="1"/>
        <v>86.880000000001019</v>
      </c>
      <c r="J20" s="49"/>
    </row>
    <row r="21" spans="1:10" x14ac:dyDescent="0.2">
      <c r="A21" s="5"/>
      <c r="B21" s="11" t="s">
        <v>82</v>
      </c>
      <c r="C21" s="53">
        <v>0</v>
      </c>
      <c r="D21" s="60">
        <v>0</v>
      </c>
      <c r="E21" s="53">
        <f t="shared" si="2"/>
        <v>0</v>
      </c>
      <c r="F21" s="53">
        <v>0</v>
      </c>
      <c r="G21" s="53">
        <v>0</v>
      </c>
      <c r="H21" s="53">
        <f t="shared" si="1"/>
        <v>0</v>
      </c>
      <c r="J21" s="49"/>
    </row>
    <row r="22" spans="1:10" x14ac:dyDescent="0.2">
      <c r="A22" s="5"/>
      <c r="B22" s="11" t="s">
        <v>83</v>
      </c>
      <c r="C22" s="53">
        <v>110000</v>
      </c>
      <c r="D22" s="60">
        <v>115205.37</v>
      </c>
      <c r="E22" s="53">
        <f t="shared" si="2"/>
        <v>225205.37</v>
      </c>
      <c r="F22" s="53">
        <v>194713.78</v>
      </c>
      <c r="G22" s="53">
        <v>194713.78</v>
      </c>
      <c r="H22" s="53">
        <f t="shared" si="1"/>
        <v>30491.589999999997</v>
      </c>
      <c r="J22" s="49"/>
    </row>
    <row r="23" spans="1:10" x14ac:dyDescent="0.2">
      <c r="A23" s="47" t="s">
        <v>63</v>
      </c>
      <c r="B23" s="7"/>
      <c r="C23" s="53">
        <f>+SUM(C24:C32)</f>
        <v>6768025.4199999999</v>
      </c>
      <c r="D23" s="53">
        <f>+SUM(D24:D32)</f>
        <v>259864.58999999973</v>
      </c>
      <c r="E23" s="53">
        <f t="shared" si="0"/>
        <v>7027890.0099999998</v>
      </c>
      <c r="F23" s="53">
        <f>+SUM(F24:F32)</f>
        <v>7002690.9399999995</v>
      </c>
      <c r="G23" s="53">
        <f>+SUM(G24:G32)</f>
        <v>6528062.3399999999</v>
      </c>
      <c r="H23" s="53">
        <f t="shared" si="1"/>
        <v>25199.070000000298</v>
      </c>
      <c r="J23" s="49"/>
    </row>
    <row r="24" spans="1:10" x14ac:dyDescent="0.2">
      <c r="A24" s="5"/>
      <c r="B24" s="11" t="s">
        <v>84</v>
      </c>
      <c r="C24" s="53">
        <v>287000</v>
      </c>
      <c r="D24" s="60">
        <f>-88287.96+15220</f>
        <v>-73067.960000000006</v>
      </c>
      <c r="E24" s="53">
        <f t="shared" ref="E24:E33" si="3">+C24+D24</f>
        <v>213932.03999999998</v>
      </c>
      <c r="F24" s="53">
        <f>193827.97+16337</f>
        <v>210164.97</v>
      </c>
      <c r="G24" s="53">
        <f>193827.97+16337</f>
        <v>210164.97</v>
      </c>
      <c r="H24" s="53">
        <f>+E24-F24</f>
        <v>3767.0699999999779</v>
      </c>
      <c r="J24" s="49"/>
    </row>
    <row r="25" spans="1:10" x14ac:dyDescent="0.2">
      <c r="A25" s="5"/>
      <c r="B25" s="11" t="s">
        <v>85</v>
      </c>
      <c r="C25" s="53">
        <v>124976.4</v>
      </c>
      <c r="D25" s="60">
        <v>-115537.72</v>
      </c>
      <c r="E25" s="53">
        <f t="shared" si="3"/>
        <v>9438.679999999993</v>
      </c>
      <c r="F25" s="53">
        <v>8901.41</v>
      </c>
      <c r="G25" s="53">
        <v>8901.41</v>
      </c>
      <c r="H25" s="53">
        <f t="shared" si="1"/>
        <v>537.26999999999316</v>
      </c>
      <c r="J25" s="49"/>
    </row>
    <row r="26" spans="1:10" x14ac:dyDescent="0.2">
      <c r="A26" s="5"/>
      <c r="B26" s="11" t="s">
        <v>86</v>
      </c>
      <c r="C26" s="53">
        <v>2123276.4</v>
      </c>
      <c r="D26" s="60">
        <v>546211.08999999985</v>
      </c>
      <c r="E26" s="53">
        <f t="shared" si="3"/>
        <v>2669487.4899999998</v>
      </c>
      <c r="F26" s="53">
        <v>2668487.3400000003</v>
      </c>
      <c r="G26" s="53">
        <f>2668487.34-25056</f>
        <v>2643431.34</v>
      </c>
      <c r="H26" s="53">
        <f>+E26-F26</f>
        <v>1000.1499999994412</v>
      </c>
      <c r="J26" s="49"/>
    </row>
    <row r="27" spans="1:10" x14ac:dyDescent="0.2">
      <c r="A27" s="5"/>
      <c r="B27" s="11" t="s">
        <v>87</v>
      </c>
      <c r="C27" s="53">
        <v>314800</v>
      </c>
      <c r="D27" s="60">
        <v>-68224.63</v>
      </c>
      <c r="E27" s="53">
        <f t="shared" si="3"/>
        <v>246575.37</v>
      </c>
      <c r="F27" s="53">
        <v>246538.40000000002</v>
      </c>
      <c r="G27" s="53">
        <v>246538.40000000002</v>
      </c>
      <c r="H27" s="53">
        <f t="shared" si="1"/>
        <v>36.96999999997206</v>
      </c>
      <c r="J27" s="49"/>
    </row>
    <row r="28" spans="1:10" x14ac:dyDescent="0.2">
      <c r="A28" s="5"/>
      <c r="B28" s="11" t="s">
        <v>88</v>
      </c>
      <c r="C28" s="53">
        <v>520480</v>
      </c>
      <c r="D28" s="60">
        <v>-62807.709999999992</v>
      </c>
      <c r="E28" s="53">
        <f t="shared" si="3"/>
        <v>457672.29000000004</v>
      </c>
      <c r="F28" s="53">
        <v>455084.73000000004</v>
      </c>
      <c r="G28" s="53">
        <v>455084.73000000004</v>
      </c>
      <c r="H28" s="53">
        <f t="shared" si="1"/>
        <v>2587.5599999999977</v>
      </c>
      <c r="J28" s="49"/>
    </row>
    <row r="29" spans="1:10" x14ac:dyDescent="0.2">
      <c r="A29" s="5"/>
      <c r="B29" s="11" t="s">
        <v>89</v>
      </c>
      <c r="C29" s="53">
        <v>299000</v>
      </c>
      <c r="D29" s="60">
        <v>233088.4</v>
      </c>
      <c r="E29" s="53">
        <f t="shared" si="3"/>
        <v>532088.4</v>
      </c>
      <c r="F29" s="53">
        <v>531884</v>
      </c>
      <c r="G29" s="53">
        <f>531884-297440</f>
        <v>234444</v>
      </c>
      <c r="H29" s="53">
        <f t="shared" si="1"/>
        <v>204.40000000002328</v>
      </c>
      <c r="J29" s="49"/>
    </row>
    <row r="30" spans="1:10" x14ac:dyDescent="0.2">
      <c r="A30" s="5"/>
      <c r="B30" s="11" t="s">
        <v>90</v>
      </c>
      <c r="C30" s="53">
        <v>204401.02000000002</v>
      </c>
      <c r="D30" s="60">
        <v>-148718.02000000002</v>
      </c>
      <c r="E30" s="53">
        <f t="shared" si="3"/>
        <v>55683</v>
      </c>
      <c r="F30" s="53">
        <f>5683+44670.67</f>
        <v>50353.67</v>
      </c>
      <c r="G30" s="53">
        <f>5683+44670.67</f>
        <v>50353.67</v>
      </c>
      <c r="H30" s="53">
        <f t="shared" si="1"/>
        <v>5329.3300000000017</v>
      </c>
      <c r="J30" s="49"/>
    </row>
    <row r="31" spans="1:10" x14ac:dyDescent="0.2">
      <c r="A31" s="5"/>
      <c r="B31" s="11" t="s">
        <v>91</v>
      </c>
      <c r="C31" s="53">
        <v>2499091.6</v>
      </c>
      <c r="D31" s="60">
        <v>-146258.8600000001</v>
      </c>
      <c r="E31" s="53">
        <f t="shared" si="3"/>
        <v>2352832.7400000002</v>
      </c>
      <c r="F31" s="53">
        <v>2347969.42</v>
      </c>
      <c r="G31" s="53">
        <f>2347969.42-50993.6</f>
        <v>2296975.8199999998</v>
      </c>
      <c r="H31" s="53">
        <f t="shared" si="1"/>
        <v>4863.320000000298</v>
      </c>
      <c r="J31" s="49"/>
    </row>
    <row r="32" spans="1:10" x14ac:dyDescent="0.2">
      <c r="A32" s="5"/>
      <c r="B32" s="11" t="s">
        <v>19</v>
      </c>
      <c r="C32" s="53">
        <v>395000</v>
      </c>
      <c r="D32" s="60">
        <f>110400-15220</f>
        <v>95180</v>
      </c>
      <c r="E32" s="53">
        <f t="shared" si="3"/>
        <v>490180</v>
      </c>
      <c r="F32" s="53">
        <f>482722+585</f>
        <v>483307</v>
      </c>
      <c r="G32" s="53">
        <f>482722-100554+585-585</f>
        <v>382168</v>
      </c>
      <c r="H32" s="53">
        <f>+E32-F32</f>
        <v>6873</v>
      </c>
      <c r="J32" s="49"/>
    </row>
    <row r="33" spans="1:10" x14ac:dyDescent="0.2">
      <c r="A33" s="47" t="s">
        <v>64</v>
      </c>
      <c r="B33" s="7"/>
      <c r="C33" s="53">
        <f>+SUM(C34:C42)</f>
        <v>412500</v>
      </c>
      <c r="D33" s="53">
        <f>+SUM(D34:D42)</f>
        <v>11550</v>
      </c>
      <c r="E33" s="53">
        <f t="shared" si="3"/>
        <v>424050</v>
      </c>
      <c r="F33" s="53">
        <f>+SUM(F34:F42)</f>
        <v>424050</v>
      </c>
      <c r="G33" s="53">
        <f>+SUM(G34:G42)</f>
        <v>424050</v>
      </c>
      <c r="H33" s="53">
        <f t="shared" si="1"/>
        <v>0</v>
      </c>
      <c r="J33" s="49"/>
    </row>
    <row r="34" spans="1:10" x14ac:dyDescent="0.2">
      <c r="A34" s="5"/>
      <c r="B34" s="11" t="s">
        <v>92</v>
      </c>
      <c r="C34" s="53">
        <v>0</v>
      </c>
      <c r="D34" s="54">
        <v>0</v>
      </c>
      <c r="E34" s="53">
        <f t="shared" si="0"/>
        <v>0</v>
      </c>
      <c r="F34" s="53">
        <v>0</v>
      </c>
      <c r="G34" s="53">
        <v>0</v>
      </c>
      <c r="H34" s="53">
        <f t="shared" si="1"/>
        <v>0</v>
      </c>
      <c r="J34" s="49"/>
    </row>
    <row r="35" spans="1:10" x14ac:dyDescent="0.2">
      <c r="A35" s="5"/>
      <c r="B35" s="11" t="s">
        <v>93</v>
      </c>
      <c r="C35" s="53">
        <v>0</v>
      </c>
      <c r="D35" s="54">
        <v>0</v>
      </c>
      <c r="E35" s="53">
        <f t="shared" si="0"/>
        <v>0</v>
      </c>
      <c r="F35" s="53">
        <v>0</v>
      </c>
      <c r="G35" s="53">
        <v>0</v>
      </c>
      <c r="H35" s="53">
        <f t="shared" si="1"/>
        <v>0</v>
      </c>
      <c r="J35" s="49"/>
    </row>
    <row r="36" spans="1:10" x14ac:dyDescent="0.2">
      <c r="A36" s="5"/>
      <c r="B36" s="11" t="s">
        <v>94</v>
      </c>
      <c r="C36" s="53">
        <v>0</v>
      </c>
      <c r="D36" s="54">
        <v>0</v>
      </c>
      <c r="E36" s="53">
        <f t="shared" si="0"/>
        <v>0</v>
      </c>
      <c r="F36" s="53">
        <v>0</v>
      </c>
      <c r="G36" s="53">
        <v>0</v>
      </c>
      <c r="H36" s="53">
        <f t="shared" si="1"/>
        <v>0</v>
      </c>
      <c r="J36" s="49"/>
    </row>
    <row r="37" spans="1:10" x14ac:dyDescent="0.2">
      <c r="A37" s="5"/>
      <c r="B37" s="11" t="s">
        <v>95</v>
      </c>
      <c r="C37" s="53">
        <v>412500</v>
      </c>
      <c r="D37" s="54">
        <v>11550</v>
      </c>
      <c r="E37" s="53">
        <f t="shared" si="0"/>
        <v>424050</v>
      </c>
      <c r="F37" s="53">
        <v>424050</v>
      </c>
      <c r="G37" s="53">
        <v>424050</v>
      </c>
      <c r="H37" s="53">
        <f t="shared" si="1"/>
        <v>0</v>
      </c>
      <c r="J37" s="49"/>
    </row>
    <row r="38" spans="1:10" x14ac:dyDescent="0.2">
      <c r="A38" s="5"/>
      <c r="B38" s="11" t="s">
        <v>41</v>
      </c>
      <c r="C38" s="53">
        <v>0</v>
      </c>
      <c r="D38" s="54">
        <v>0</v>
      </c>
      <c r="E38" s="53">
        <f t="shared" si="0"/>
        <v>0</v>
      </c>
      <c r="F38" s="53">
        <v>0</v>
      </c>
      <c r="G38" s="53">
        <v>0</v>
      </c>
      <c r="H38" s="53">
        <f t="shared" si="1"/>
        <v>0</v>
      </c>
      <c r="J38" s="49"/>
    </row>
    <row r="39" spans="1:10" x14ac:dyDescent="0.2">
      <c r="A39" s="5"/>
      <c r="B39" s="11" t="s">
        <v>96</v>
      </c>
      <c r="C39" s="53">
        <v>0</v>
      </c>
      <c r="D39" s="54">
        <v>0</v>
      </c>
      <c r="E39" s="53">
        <f t="shared" si="0"/>
        <v>0</v>
      </c>
      <c r="F39" s="53">
        <v>0</v>
      </c>
      <c r="G39" s="53">
        <v>0</v>
      </c>
      <c r="H39" s="53">
        <f t="shared" si="1"/>
        <v>0</v>
      </c>
      <c r="J39" s="49"/>
    </row>
    <row r="40" spans="1:10" x14ac:dyDescent="0.2">
      <c r="A40" s="5"/>
      <c r="B40" s="11" t="s">
        <v>97</v>
      </c>
      <c r="C40" s="53">
        <v>0</v>
      </c>
      <c r="D40" s="54">
        <v>0</v>
      </c>
      <c r="E40" s="53">
        <f t="shared" si="0"/>
        <v>0</v>
      </c>
      <c r="F40" s="53">
        <v>0</v>
      </c>
      <c r="G40" s="53">
        <v>0</v>
      </c>
      <c r="H40" s="53">
        <f t="shared" si="1"/>
        <v>0</v>
      </c>
      <c r="J40" s="49"/>
    </row>
    <row r="41" spans="1:10" x14ac:dyDescent="0.2">
      <c r="A41" s="5"/>
      <c r="B41" s="11" t="s">
        <v>37</v>
      </c>
      <c r="C41" s="53">
        <v>0</v>
      </c>
      <c r="D41" s="54">
        <v>0</v>
      </c>
      <c r="E41" s="53">
        <f t="shared" si="0"/>
        <v>0</v>
      </c>
      <c r="F41" s="53">
        <v>0</v>
      </c>
      <c r="G41" s="53">
        <v>0</v>
      </c>
      <c r="H41" s="53">
        <f t="shared" si="1"/>
        <v>0</v>
      </c>
      <c r="J41" s="49"/>
    </row>
    <row r="42" spans="1:10" x14ac:dyDescent="0.2">
      <c r="A42" s="5"/>
      <c r="B42" s="11" t="s">
        <v>98</v>
      </c>
      <c r="C42" s="53">
        <v>0</v>
      </c>
      <c r="D42" s="54">
        <v>0</v>
      </c>
      <c r="E42" s="53">
        <f t="shared" si="0"/>
        <v>0</v>
      </c>
      <c r="F42" s="53">
        <v>0</v>
      </c>
      <c r="G42" s="53">
        <v>0</v>
      </c>
      <c r="H42" s="53">
        <f t="shared" si="1"/>
        <v>0</v>
      </c>
      <c r="J42" s="49"/>
    </row>
    <row r="43" spans="1:10" x14ac:dyDescent="0.2">
      <c r="A43" s="47" t="s">
        <v>65</v>
      </c>
      <c r="B43" s="7"/>
      <c r="C43" s="53">
        <f>+SUM(C44:C52)</f>
        <v>2730000</v>
      </c>
      <c r="D43" s="53">
        <f>+SUM(D44:D52)</f>
        <v>0</v>
      </c>
      <c r="E43" s="53">
        <f t="shared" si="0"/>
        <v>2730000</v>
      </c>
      <c r="F43" s="53">
        <f>+SUM(F44:F52)</f>
        <v>2714823.2299999995</v>
      </c>
      <c r="G43" s="53">
        <f>+SUM(G44:G52)</f>
        <v>2472476.0300000003</v>
      </c>
      <c r="H43" s="53">
        <f t="shared" si="1"/>
        <v>15176.770000000484</v>
      </c>
      <c r="J43" s="49"/>
    </row>
    <row r="44" spans="1:10" x14ac:dyDescent="0.2">
      <c r="A44" s="5"/>
      <c r="B44" s="11" t="s">
        <v>99</v>
      </c>
      <c r="C44" s="53">
        <v>385000</v>
      </c>
      <c r="D44" s="54">
        <v>609856.43999999994</v>
      </c>
      <c r="E44" s="53">
        <f>+C44+D44</f>
        <v>994856.44</v>
      </c>
      <c r="F44" s="60">
        <v>979679.67</v>
      </c>
      <c r="G44" s="60">
        <v>979679.67</v>
      </c>
      <c r="H44" s="53">
        <f>+E44-F44</f>
        <v>15176.769999999902</v>
      </c>
      <c r="J44" s="49"/>
    </row>
    <row r="45" spans="1:10" x14ac:dyDescent="0.2">
      <c r="A45" s="5"/>
      <c r="B45" s="11" t="s">
        <v>100</v>
      </c>
      <c r="C45" s="53">
        <v>30000</v>
      </c>
      <c r="D45" s="54">
        <v>49932</v>
      </c>
      <c r="E45" s="53">
        <f>+C45+D45</f>
        <v>79932</v>
      </c>
      <c r="F45" s="60">
        <v>79932</v>
      </c>
      <c r="G45" s="60">
        <v>79932</v>
      </c>
      <c r="H45" s="53">
        <f t="shared" si="1"/>
        <v>0</v>
      </c>
      <c r="J45" s="49"/>
    </row>
    <row r="46" spans="1:10" x14ac:dyDescent="0.2">
      <c r="A46" s="5"/>
      <c r="B46" s="11" t="s">
        <v>101</v>
      </c>
      <c r="C46" s="53">
        <v>0</v>
      </c>
      <c r="D46" s="54">
        <v>0</v>
      </c>
      <c r="E46" s="53">
        <f t="shared" si="0"/>
        <v>0</v>
      </c>
      <c r="F46" s="53">
        <v>0</v>
      </c>
      <c r="G46" s="53">
        <v>0</v>
      </c>
      <c r="H46" s="53">
        <f t="shared" si="1"/>
        <v>0</v>
      </c>
      <c r="J46" s="49"/>
    </row>
    <row r="47" spans="1:10" x14ac:dyDescent="0.2">
      <c r="A47" s="5"/>
      <c r="B47" s="11" t="s">
        <v>102</v>
      </c>
      <c r="C47" s="53">
        <v>0</v>
      </c>
      <c r="D47" s="54">
        <v>0</v>
      </c>
      <c r="E47" s="53">
        <f t="shared" si="0"/>
        <v>0</v>
      </c>
      <c r="F47" s="53">
        <v>0</v>
      </c>
      <c r="G47" s="53">
        <v>0</v>
      </c>
      <c r="H47" s="53">
        <f t="shared" si="1"/>
        <v>0</v>
      </c>
      <c r="J47" s="49"/>
    </row>
    <row r="48" spans="1:10" x14ac:dyDescent="0.2">
      <c r="A48" s="5"/>
      <c r="B48" s="11" t="s">
        <v>103</v>
      </c>
      <c r="C48" s="53">
        <v>0</v>
      </c>
      <c r="D48" s="54">
        <v>0</v>
      </c>
      <c r="E48" s="53">
        <f t="shared" si="0"/>
        <v>0</v>
      </c>
      <c r="F48" s="53">
        <v>0</v>
      </c>
      <c r="G48" s="53">
        <v>0</v>
      </c>
      <c r="H48" s="53">
        <f t="shared" si="1"/>
        <v>0</v>
      </c>
      <c r="J48" s="49"/>
    </row>
    <row r="49" spans="1:10" x14ac:dyDescent="0.2">
      <c r="A49" s="5"/>
      <c r="B49" s="11" t="s">
        <v>104</v>
      </c>
      <c r="C49" s="53">
        <v>15000</v>
      </c>
      <c r="D49" s="54">
        <v>77493.010000000009</v>
      </c>
      <c r="E49" s="53">
        <f t="shared" si="0"/>
        <v>92493.010000000009</v>
      </c>
      <c r="F49" s="53">
        <v>92493.010000000009</v>
      </c>
      <c r="G49" s="53">
        <v>92493.010000000009</v>
      </c>
      <c r="H49" s="53">
        <f t="shared" si="1"/>
        <v>0</v>
      </c>
      <c r="J49" s="49"/>
    </row>
    <row r="50" spans="1:10" x14ac:dyDescent="0.2">
      <c r="A50" s="5"/>
      <c r="B50" s="11" t="s">
        <v>105</v>
      </c>
      <c r="C50" s="53">
        <v>0</v>
      </c>
      <c r="D50" s="54">
        <v>0</v>
      </c>
      <c r="E50" s="53">
        <f t="shared" si="0"/>
        <v>0</v>
      </c>
      <c r="F50" s="53">
        <v>0</v>
      </c>
      <c r="G50" s="53">
        <v>0</v>
      </c>
      <c r="H50" s="53">
        <f t="shared" si="1"/>
        <v>0</v>
      </c>
      <c r="J50" s="49"/>
    </row>
    <row r="51" spans="1:10" x14ac:dyDescent="0.2">
      <c r="A51" s="5"/>
      <c r="B51" s="11" t="s">
        <v>106</v>
      </c>
      <c r="C51" s="53">
        <v>0</v>
      </c>
      <c r="D51" s="54">
        <v>0</v>
      </c>
      <c r="E51" s="53">
        <f t="shared" si="0"/>
        <v>0</v>
      </c>
      <c r="F51" s="53">
        <v>0</v>
      </c>
      <c r="G51" s="53">
        <v>0</v>
      </c>
      <c r="H51" s="53">
        <f t="shared" si="1"/>
        <v>0</v>
      </c>
      <c r="J51" s="49"/>
    </row>
    <row r="52" spans="1:10" x14ac:dyDescent="0.2">
      <c r="A52" s="5"/>
      <c r="B52" s="11" t="s">
        <v>107</v>
      </c>
      <c r="C52" s="53">
        <v>2300000</v>
      </c>
      <c r="D52" s="54">
        <v>-737281.45</v>
      </c>
      <c r="E52" s="53">
        <f t="shared" si="0"/>
        <v>1562718.55</v>
      </c>
      <c r="F52" s="53">
        <v>1562718.5499999998</v>
      </c>
      <c r="G52" s="53">
        <f>1562718.55-242347.2</f>
        <v>1320371.3500000001</v>
      </c>
      <c r="H52" s="53">
        <f t="shared" si="1"/>
        <v>0</v>
      </c>
      <c r="J52" s="49"/>
    </row>
    <row r="53" spans="1:10" x14ac:dyDescent="0.2">
      <c r="A53" s="47" t="s">
        <v>66</v>
      </c>
      <c r="B53" s="7"/>
      <c r="C53" s="53">
        <v>0</v>
      </c>
      <c r="D53" s="54">
        <v>0</v>
      </c>
      <c r="E53" s="53">
        <f t="shared" si="0"/>
        <v>0</v>
      </c>
      <c r="F53" s="53">
        <v>0</v>
      </c>
      <c r="G53" s="53">
        <v>0</v>
      </c>
      <c r="H53" s="53">
        <f t="shared" si="1"/>
        <v>0</v>
      </c>
      <c r="J53" s="49"/>
    </row>
    <row r="54" spans="1:10" x14ac:dyDescent="0.2">
      <c r="A54" s="5"/>
      <c r="B54" s="11" t="s">
        <v>108</v>
      </c>
      <c r="C54" s="53">
        <v>0</v>
      </c>
      <c r="D54" s="54">
        <v>0</v>
      </c>
      <c r="E54" s="53">
        <f t="shared" si="0"/>
        <v>0</v>
      </c>
      <c r="F54" s="53">
        <v>0</v>
      </c>
      <c r="G54" s="53">
        <v>0</v>
      </c>
      <c r="H54" s="53">
        <f t="shared" si="1"/>
        <v>0</v>
      </c>
      <c r="J54" s="49"/>
    </row>
    <row r="55" spans="1:10" x14ac:dyDescent="0.2">
      <c r="A55" s="5"/>
      <c r="B55" s="11" t="s">
        <v>109</v>
      </c>
      <c r="C55" s="53">
        <v>0</v>
      </c>
      <c r="D55" s="54">
        <v>0</v>
      </c>
      <c r="E55" s="53">
        <f t="shared" si="0"/>
        <v>0</v>
      </c>
      <c r="F55" s="53">
        <v>0</v>
      </c>
      <c r="G55" s="53">
        <v>0</v>
      </c>
      <c r="H55" s="53">
        <f t="shared" si="1"/>
        <v>0</v>
      </c>
      <c r="J55" s="49"/>
    </row>
    <row r="56" spans="1:10" x14ac:dyDescent="0.2">
      <c r="A56" s="5"/>
      <c r="B56" s="11" t="s">
        <v>110</v>
      </c>
      <c r="C56" s="53">
        <v>0</v>
      </c>
      <c r="D56" s="54">
        <v>0</v>
      </c>
      <c r="E56" s="53">
        <f t="shared" si="0"/>
        <v>0</v>
      </c>
      <c r="F56" s="53">
        <v>0</v>
      </c>
      <c r="G56" s="53">
        <v>0</v>
      </c>
      <c r="H56" s="53">
        <f t="shared" si="1"/>
        <v>0</v>
      </c>
      <c r="J56" s="49"/>
    </row>
    <row r="57" spans="1:10" x14ac:dyDescent="0.2">
      <c r="A57" s="47" t="s">
        <v>67</v>
      </c>
      <c r="B57" s="7"/>
      <c r="C57" s="53">
        <v>0</v>
      </c>
      <c r="D57" s="54">
        <v>0</v>
      </c>
      <c r="E57" s="53">
        <f t="shared" si="0"/>
        <v>0</v>
      </c>
      <c r="F57" s="53">
        <v>0</v>
      </c>
      <c r="G57" s="53">
        <v>0</v>
      </c>
      <c r="H57" s="53">
        <f t="shared" si="1"/>
        <v>0</v>
      </c>
      <c r="J57" s="49"/>
    </row>
    <row r="58" spans="1:10" x14ac:dyDescent="0.2">
      <c r="A58" s="5"/>
      <c r="B58" s="11" t="s">
        <v>111</v>
      </c>
      <c r="C58" s="53">
        <v>0</v>
      </c>
      <c r="D58" s="54">
        <v>0</v>
      </c>
      <c r="E58" s="53">
        <f t="shared" si="0"/>
        <v>0</v>
      </c>
      <c r="F58" s="53">
        <v>0</v>
      </c>
      <c r="G58" s="53">
        <v>0</v>
      </c>
      <c r="H58" s="53">
        <f t="shared" si="1"/>
        <v>0</v>
      </c>
      <c r="J58" s="49"/>
    </row>
    <row r="59" spans="1:10" x14ac:dyDescent="0.2">
      <c r="A59" s="5"/>
      <c r="B59" s="11" t="s">
        <v>112</v>
      </c>
      <c r="C59" s="53">
        <v>0</v>
      </c>
      <c r="D59" s="54">
        <v>0</v>
      </c>
      <c r="E59" s="53">
        <f t="shared" si="0"/>
        <v>0</v>
      </c>
      <c r="F59" s="53">
        <v>0</v>
      </c>
      <c r="G59" s="53">
        <v>0</v>
      </c>
      <c r="H59" s="53">
        <f t="shared" si="1"/>
        <v>0</v>
      </c>
      <c r="J59" s="49"/>
    </row>
    <row r="60" spans="1:10" x14ac:dyDescent="0.2">
      <c r="A60" s="5"/>
      <c r="B60" s="11" t="s">
        <v>113</v>
      </c>
      <c r="C60" s="53">
        <v>0</v>
      </c>
      <c r="D60" s="54">
        <v>0</v>
      </c>
      <c r="E60" s="53">
        <f t="shared" si="0"/>
        <v>0</v>
      </c>
      <c r="F60" s="53">
        <v>0</v>
      </c>
      <c r="G60" s="53">
        <v>0</v>
      </c>
      <c r="H60" s="53">
        <f t="shared" si="1"/>
        <v>0</v>
      </c>
      <c r="J60" s="49"/>
    </row>
    <row r="61" spans="1:10" x14ac:dyDescent="0.2">
      <c r="A61" s="5"/>
      <c r="B61" s="11" t="s">
        <v>114</v>
      </c>
      <c r="C61" s="53">
        <v>0</v>
      </c>
      <c r="D61" s="54">
        <v>0</v>
      </c>
      <c r="E61" s="53">
        <f t="shared" si="0"/>
        <v>0</v>
      </c>
      <c r="F61" s="53">
        <v>0</v>
      </c>
      <c r="G61" s="53">
        <v>0</v>
      </c>
      <c r="H61" s="53">
        <f t="shared" si="1"/>
        <v>0</v>
      </c>
      <c r="J61" s="49"/>
    </row>
    <row r="62" spans="1:10" x14ac:dyDescent="0.2">
      <c r="A62" s="5"/>
      <c r="B62" s="11" t="s">
        <v>115</v>
      </c>
      <c r="C62" s="53">
        <v>0</v>
      </c>
      <c r="D62" s="54">
        <v>0</v>
      </c>
      <c r="E62" s="53">
        <f t="shared" si="0"/>
        <v>0</v>
      </c>
      <c r="F62" s="53">
        <v>0</v>
      </c>
      <c r="G62" s="53">
        <v>0</v>
      </c>
      <c r="H62" s="53">
        <f t="shared" si="1"/>
        <v>0</v>
      </c>
      <c r="J62" s="49"/>
    </row>
    <row r="63" spans="1:10" x14ac:dyDescent="0.2">
      <c r="A63" s="5"/>
      <c r="B63" s="11" t="s">
        <v>116</v>
      </c>
      <c r="C63" s="53">
        <v>0</v>
      </c>
      <c r="D63" s="54">
        <v>0</v>
      </c>
      <c r="E63" s="53">
        <f t="shared" si="0"/>
        <v>0</v>
      </c>
      <c r="F63" s="53">
        <v>0</v>
      </c>
      <c r="G63" s="53">
        <v>0</v>
      </c>
      <c r="H63" s="53">
        <f t="shared" si="1"/>
        <v>0</v>
      </c>
      <c r="J63" s="49"/>
    </row>
    <row r="64" spans="1:10" x14ac:dyDescent="0.2">
      <c r="A64" s="5"/>
      <c r="B64" s="11" t="s">
        <v>117</v>
      </c>
      <c r="C64" s="53">
        <v>0</v>
      </c>
      <c r="D64" s="54">
        <v>0</v>
      </c>
      <c r="E64" s="53">
        <f t="shared" si="0"/>
        <v>0</v>
      </c>
      <c r="F64" s="53">
        <v>0</v>
      </c>
      <c r="G64" s="53">
        <v>0</v>
      </c>
      <c r="H64" s="53">
        <f t="shared" si="1"/>
        <v>0</v>
      </c>
      <c r="J64" s="49"/>
    </row>
    <row r="65" spans="1:10" x14ac:dyDescent="0.2">
      <c r="A65" s="47" t="s">
        <v>68</v>
      </c>
      <c r="B65" s="7"/>
      <c r="C65" s="53">
        <v>0</v>
      </c>
      <c r="D65" s="54">
        <v>0</v>
      </c>
      <c r="E65" s="53">
        <f t="shared" si="0"/>
        <v>0</v>
      </c>
      <c r="F65" s="53">
        <v>0</v>
      </c>
      <c r="G65" s="53">
        <v>0</v>
      </c>
      <c r="H65" s="53">
        <f t="shared" si="1"/>
        <v>0</v>
      </c>
      <c r="J65" s="49"/>
    </row>
    <row r="66" spans="1:10" x14ac:dyDescent="0.2">
      <c r="A66" s="5"/>
      <c r="B66" s="11" t="s">
        <v>38</v>
      </c>
      <c r="C66" s="53">
        <v>0</v>
      </c>
      <c r="D66" s="54">
        <v>0</v>
      </c>
      <c r="E66" s="53">
        <f t="shared" si="0"/>
        <v>0</v>
      </c>
      <c r="F66" s="53">
        <v>0</v>
      </c>
      <c r="G66" s="53">
        <v>0</v>
      </c>
      <c r="H66" s="53">
        <f t="shared" si="1"/>
        <v>0</v>
      </c>
      <c r="J66" s="49"/>
    </row>
    <row r="67" spans="1:10" x14ac:dyDescent="0.2">
      <c r="A67" s="5"/>
      <c r="B67" s="11" t="s">
        <v>39</v>
      </c>
      <c r="C67" s="53">
        <v>0</v>
      </c>
      <c r="D67" s="54">
        <v>0</v>
      </c>
      <c r="E67" s="53">
        <f t="shared" si="0"/>
        <v>0</v>
      </c>
      <c r="F67" s="53">
        <v>0</v>
      </c>
      <c r="G67" s="53">
        <v>0</v>
      </c>
      <c r="H67" s="53">
        <f t="shared" si="1"/>
        <v>0</v>
      </c>
      <c r="J67" s="49"/>
    </row>
    <row r="68" spans="1:10" x14ac:dyDescent="0.2">
      <c r="A68" s="5"/>
      <c r="B68" s="11" t="s">
        <v>40</v>
      </c>
      <c r="C68" s="53">
        <v>0</v>
      </c>
      <c r="D68" s="54">
        <v>0</v>
      </c>
      <c r="E68" s="53">
        <f t="shared" si="0"/>
        <v>0</v>
      </c>
      <c r="F68" s="53">
        <v>0</v>
      </c>
      <c r="G68" s="53">
        <v>0</v>
      </c>
      <c r="H68" s="53">
        <f t="shared" si="1"/>
        <v>0</v>
      </c>
      <c r="J68" s="49"/>
    </row>
    <row r="69" spans="1:10" x14ac:dyDescent="0.2">
      <c r="A69" s="47" t="s">
        <v>69</v>
      </c>
      <c r="B69" s="7"/>
      <c r="C69" s="53">
        <v>0</v>
      </c>
      <c r="D69" s="54">
        <v>0</v>
      </c>
      <c r="E69" s="53">
        <f t="shared" si="0"/>
        <v>0</v>
      </c>
      <c r="F69" s="53">
        <v>0</v>
      </c>
      <c r="G69" s="53">
        <v>0</v>
      </c>
      <c r="H69" s="53">
        <f t="shared" si="1"/>
        <v>0</v>
      </c>
      <c r="J69" s="49"/>
    </row>
    <row r="70" spans="1:10" x14ac:dyDescent="0.2">
      <c r="A70" s="5"/>
      <c r="B70" s="11" t="s">
        <v>118</v>
      </c>
      <c r="C70" s="53">
        <v>0</v>
      </c>
      <c r="D70" s="54">
        <v>0</v>
      </c>
      <c r="E70" s="53">
        <f t="shared" si="0"/>
        <v>0</v>
      </c>
      <c r="F70" s="53">
        <v>0</v>
      </c>
      <c r="G70" s="53">
        <v>0</v>
      </c>
      <c r="H70" s="53">
        <f t="shared" si="1"/>
        <v>0</v>
      </c>
      <c r="J70" s="49"/>
    </row>
    <row r="71" spans="1:10" x14ac:dyDescent="0.2">
      <c r="A71" s="5"/>
      <c r="B71" s="11" t="s">
        <v>119</v>
      </c>
      <c r="C71" s="53">
        <v>0</v>
      </c>
      <c r="D71" s="54">
        <v>0</v>
      </c>
      <c r="E71" s="53">
        <f t="shared" ref="E71:E75" si="4">+C71+D71</f>
        <v>0</v>
      </c>
      <c r="F71" s="53">
        <v>0</v>
      </c>
      <c r="G71" s="53">
        <v>0</v>
      </c>
      <c r="H71" s="53">
        <f t="shared" si="1"/>
        <v>0</v>
      </c>
      <c r="J71" s="49"/>
    </row>
    <row r="72" spans="1:10" x14ac:dyDescent="0.2">
      <c r="A72" s="5"/>
      <c r="B72" s="11" t="s">
        <v>120</v>
      </c>
      <c r="C72" s="53">
        <v>0</v>
      </c>
      <c r="D72" s="54">
        <v>0</v>
      </c>
      <c r="E72" s="53">
        <f t="shared" si="4"/>
        <v>0</v>
      </c>
      <c r="F72" s="53">
        <v>0</v>
      </c>
      <c r="G72" s="53">
        <v>0</v>
      </c>
      <c r="H72" s="53">
        <f t="shared" si="1"/>
        <v>0</v>
      </c>
      <c r="J72" s="49"/>
    </row>
    <row r="73" spans="1:10" x14ac:dyDescent="0.2">
      <c r="A73" s="5"/>
      <c r="B73" s="11" t="s">
        <v>121</v>
      </c>
      <c r="C73" s="53">
        <v>0</v>
      </c>
      <c r="D73" s="54">
        <v>0</v>
      </c>
      <c r="E73" s="53">
        <f t="shared" si="4"/>
        <v>0</v>
      </c>
      <c r="F73" s="53">
        <v>0</v>
      </c>
      <c r="G73" s="53">
        <v>0</v>
      </c>
      <c r="H73" s="53">
        <f t="shared" ref="H73" si="5">+E73-F73</f>
        <v>0</v>
      </c>
      <c r="J73" s="49"/>
    </row>
    <row r="74" spans="1:10" x14ac:dyDescent="0.2">
      <c r="A74" s="5"/>
      <c r="B74" s="11" t="s">
        <v>122</v>
      </c>
      <c r="C74" s="53">
        <v>0</v>
      </c>
      <c r="D74" s="54">
        <v>0</v>
      </c>
      <c r="E74" s="53">
        <f t="shared" si="4"/>
        <v>0</v>
      </c>
      <c r="F74" s="53">
        <v>0</v>
      </c>
      <c r="G74" s="53">
        <v>0</v>
      </c>
      <c r="H74" s="53">
        <f>+E74-F74</f>
        <v>0</v>
      </c>
      <c r="J74" s="49"/>
    </row>
    <row r="75" spans="1:10" x14ac:dyDescent="0.2">
      <c r="A75" s="5"/>
      <c r="B75" s="11" t="s">
        <v>123</v>
      </c>
      <c r="C75" s="53">
        <v>0</v>
      </c>
      <c r="D75" s="54">
        <v>0</v>
      </c>
      <c r="E75" s="53">
        <f t="shared" si="4"/>
        <v>0</v>
      </c>
      <c r="F75" s="53">
        <v>0</v>
      </c>
      <c r="G75" s="53">
        <v>0</v>
      </c>
      <c r="H75" s="53">
        <f>+E75-F75</f>
        <v>0</v>
      </c>
      <c r="J75" s="49"/>
    </row>
    <row r="76" spans="1:10" x14ac:dyDescent="0.2">
      <c r="A76" s="6"/>
      <c r="B76" s="12" t="s">
        <v>124</v>
      </c>
      <c r="C76" s="55">
        <v>0</v>
      </c>
      <c r="D76" s="56">
        <v>0</v>
      </c>
      <c r="E76" s="55">
        <f>+C76+D76</f>
        <v>0</v>
      </c>
      <c r="F76" s="55">
        <v>0</v>
      </c>
      <c r="G76" s="55">
        <v>0</v>
      </c>
      <c r="H76" s="55">
        <f>+E76-F76</f>
        <v>0</v>
      </c>
      <c r="J76" s="49"/>
    </row>
    <row r="77" spans="1:10" x14ac:dyDescent="0.2">
      <c r="A77" s="8"/>
      <c r="B77" s="13" t="s">
        <v>53</v>
      </c>
      <c r="C77" s="57">
        <f t="shared" ref="C77:F77" si="6">+C5+C13+C33+C43+C53+C57+C65+C69+C23</f>
        <v>40898030</v>
      </c>
      <c r="D77" s="57">
        <f>+D5+D13+D33+D43+D53+D57+D65+D69+D23</f>
        <v>-2232278.5764754671</v>
      </c>
      <c r="E77" s="57">
        <f>+E5+E13+E33+E43+E53+E57+E65+E69+E23</f>
        <v>38665751.423524529</v>
      </c>
      <c r="F77" s="57">
        <f t="shared" si="6"/>
        <v>37919522.759999998</v>
      </c>
      <c r="G77" s="57">
        <f>+G5+G13+G33+G43+G53+G57+G65+G69+G23</f>
        <v>36698973.130000003</v>
      </c>
      <c r="H77" s="57">
        <f>+H5+H13+H33+H43+H53+H57+H65+H69+H23</f>
        <v>746228.66352453339</v>
      </c>
      <c r="J77" s="49"/>
    </row>
    <row r="78" spans="1:10" x14ac:dyDescent="0.2">
      <c r="C78" s="49"/>
      <c r="D78" s="49"/>
      <c r="E78" s="49"/>
      <c r="F78" s="49"/>
      <c r="G78" s="49"/>
      <c r="H78" s="49"/>
      <c r="J78" s="49"/>
    </row>
    <row r="79" spans="1:10" x14ac:dyDescent="0.2">
      <c r="A79" s="48" t="s">
        <v>128</v>
      </c>
      <c r="C79" s="49"/>
      <c r="D79" s="49"/>
      <c r="E79" s="49"/>
      <c r="F79" s="49"/>
      <c r="G79" s="49"/>
      <c r="H79" s="49"/>
      <c r="I79" s="49"/>
      <c r="J79" s="49"/>
    </row>
    <row r="80" spans="1:10" x14ac:dyDescent="0.2">
      <c r="C80" s="49"/>
      <c r="D80" s="49"/>
      <c r="E80" s="49"/>
      <c r="F80" s="49"/>
      <c r="G80" s="49"/>
      <c r="H80" s="49"/>
      <c r="J80" s="49"/>
    </row>
    <row r="81" spans="3:10" x14ac:dyDescent="0.2">
      <c r="C81" s="49"/>
      <c r="D81" s="49"/>
      <c r="E81" s="49"/>
      <c r="F81" s="49"/>
      <c r="G81" s="49"/>
      <c r="J81" s="49"/>
    </row>
    <row r="82" spans="3:10" x14ac:dyDescent="0.2">
      <c r="C82" s="49"/>
      <c r="D82" s="49"/>
      <c r="E82" s="49"/>
      <c r="F82" s="49"/>
      <c r="G82" s="49"/>
      <c r="J82" s="49"/>
    </row>
    <row r="83" spans="3:10" x14ac:dyDescent="0.2">
      <c r="J83" s="49"/>
    </row>
    <row r="84" spans="3:10" x14ac:dyDescent="0.2">
      <c r="J84" s="49"/>
    </row>
    <row r="85" spans="3:10" x14ac:dyDescent="0.2">
      <c r="J85" s="49"/>
    </row>
    <row r="86" spans="3:10" x14ac:dyDescent="0.2">
      <c r="J86" s="49"/>
    </row>
    <row r="87" spans="3:10" x14ac:dyDescent="0.2">
      <c r="J87" s="49"/>
    </row>
    <row r="88" spans="3:10" x14ac:dyDescent="0.2">
      <c r="J88" s="49"/>
    </row>
    <row r="89" spans="3:10" x14ac:dyDescent="0.2">
      <c r="J89" s="49"/>
    </row>
    <row r="90" spans="3:10" x14ac:dyDescent="0.2">
      <c r="J90" s="49"/>
    </row>
    <row r="91" spans="3:10" x14ac:dyDescent="0.2">
      <c r="J91" s="49"/>
    </row>
    <row r="92" spans="3:10" x14ac:dyDescent="0.2">
      <c r="J92" s="49"/>
    </row>
    <row r="93" spans="3:10" x14ac:dyDescent="0.2">
      <c r="J93" s="49"/>
    </row>
    <row r="94" spans="3:10" x14ac:dyDescent="0.2">
      <c r="J94" s="49"/>
    </row>
    <row r="95" spans="3:10" x14ac:dyDescent="0.2">
      <c r="J95" s="49"/>
    </row>
    <row r="96" spans="3:10" x14ac:dyDescent="0.2">
      <c r="J96" s="49"/>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63" orientation="portrait" r:id="rId1"/>
  <drawing r:id="rId2"/>
  <legacyDrawing r:id="rId3"/>
  <oleObjects>
    <mc:AlternateContent xmlns:mc="http://schemas.openxmlformats.org/markup-compatibility/2006">
      <mc:Choice Requires="x14">
        <oleObject progId="PBrush" shapeId="1025" r:id="rId4">
          <objectPr defaultSize="0" r:id="rId5">
            <anchor moveWithCells="1" sizeWithCells="1">
              <from>
                <xdr:col>5</xdr:col>
                <xdr:colOff>114300</xdr:colOff>
                <xdr:row>83</xdr:row>
                <xdr:rowOff>133350</xdr:rowOff>
              </from>
              <to>
                <xdr:col>7</xdr:col>
                <xdr:colOff>552450</xdr:colOff>
                <xdr:row>89</xdr:row>
                <xdr:rowOff>76200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0"/>
  <sheetViews>
    <sheetView showGridLines="0" workbookViewId="0">
      <selection activeCell="A2" sqref="A2:B4"/>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61" t="s">
        <v>132</v>
      </c>
      <c r="B1" s="62"/>
      <c r="C1" s="62"/>
      <c r="D1" s="62"/>
      <c r="E1" s="62"/>
      <c r="F1" s="62"/>
      <c r="G1" s="62"/>
      <c r="H1" s="63"/>
    </row>
    <row r="2" spans="1:8" x14ac:dyDescent="0.2">
      <c r="A2" s="66" t="s">
        <v>54</v>
      </c>
      <c r="B2" s="67"/>
      <c r="C2" s="61" t="s">
        <v>60</v>
      </c>
      <c r="D2" s="62"/>
      <c r="E2" s="62"/>
      <c r="F2" s="62"/>
      <c r="G2" s="63"/>
      <c r="H2" s="64" t="s">
        <v>59</v>
      </c>
    </row>
    <row r="3" spans="1:8" ht="24.95" customHeight="1" x14ac:dyDescent="0.2">
      <c r="A3" s="68"/>
      <c r="B3" s="69"/>
      <c r="C3" s="9" t="s">
        <v>55</v>
      </c>
      <c r="D3" s="9" t="s">
        <v>125</v>
      </c>
      <c r="E3" s="9" t="s">
        <v>56</v>
      </c>
      <c r="F3" s="9" t="s">
        <v>57</v>
      </c>
      <c r="G3" s="9" t="s">
        <v>58</v>
      </c>
      <c r="H3" s="65"/>
    </row>
    <row r="4" spans="1:8" x14ac:dyDescent="0.2">
      <c r="A4" s="70"/>
      <c r="B4" s="71"/>
      <c r="C4" s="10">
        <v>1</v>
      </c>
      <c r="D4" s="10">
        <v>2</v>
      </c>
      <c r="E4" s="10" t="s">
        <v>126</v>
      </c>
      <c r="F4" s="10">
        <v>4</v>
      </c>
      <c r="G4" s="10">
        <v>5</v>
      </c>
      <c r="H4" s="10" t="s">
        <v>127</v>
      </c>
    </row>
    <row r="5" spans="1:8" x14ac:dyDescent="0.2">
      <c r="A5" s="5"/>
      <c r="B5" s="17"/>
      <c r="C5" s="20"/>
      <c r="D5" s="20"/>
      <c r="E5" s="20"/>
      <c r="F5" s="20"/>
      <c r="G5" s="20"/>
      <c r="H5" s="20"/>
    </row>
    <row r="6" spans="1:8" x14ac:dyDescent="0.2">
      <c r="A6" s="5"/>
      <c r="B6" s="17" t="s">
        <v>0</v>
      </c>
      <c r="C6" s="58">
        <v>38168030</v>
      </c>
      <c r="D6" s="58">
        <v>-2232278.5764754671</v>
      </c>
      <c r="E6" s="58">
        <f>+C6+D6</f>
        <v>35935751.423524536</v>
      </c>
      <c r="F6" s="58">
        <v>35204699.530000001</v>
      </c>
      <c r="G6" s="58">
        <v>34226497.100000001</v>
      </c>
      <c r="H6" s="58">
        <f>+E6-F6</f>
        <v>731051.893524535</v>
      </c>
    </row>
    <row r="7" spans="1:8" x14ac:dyDescent="0.2">
      <c r="A7" s="5"/>
      <c r="B7" s="17"/>
      <c r="C7" s="58"/>
      <c r="D7" s="58"/>
      <c r="E7" s="58"/>
      <c r="F7" s="58"/>
      <c r="G7" s="58"/>
      <c r="H7" s="58"/>
    </row>
    <row r="8" spans="1:8" x14ac:dyDescent="0.2">
      <c r="A8" s="5"/>
      <c r="B8" s="17" t="s">
        <v>1</v>
      </c>
      <c r="C8" s="58">
        <v>2730000</v>
      </c>
      <c r="D8" s="58">
        <v>0</v>
      </c>
      <c r="E8" s="58">
        <f>+C8+D8</f>
        <v>2730000</v>
      </c>
      <c r="F8" s="58">
        <v>2714823.2299999995</v>
      </c>
      <c r="G8" s="58">
        <v>2472476.0300000003</v>
      </c>
      <c r="H8" s="58">
        <f>+E8-F8</f>
        <v>15176.770000000484</v>
      </c>
    </row>
    <row r="9" spans="1:8" x14ac:dyDescent="0.2">
      <c r="A9" s="5"/>
      <c r="B9" s="17"/>
      <c r="C9" s="58"/>
      <c r="D9" s="58"/>
      <c r="E9" s="58"/>
      <c r="F9" s="58"/>
      <c r="G9" s="58"/>
      <c r="H9" s="58"/>
    </row>
    <row r="10" spans="1:8" x14ac:dyDescent="0.2">
      <c r="A10" s="5"/>
      <c r="B10" s="17" t="s">
        <v>2</v>
      </c>
      <c r="C10" s="58"/>
      <c r="D10" s="58"/>
      <c r="E10" s="58"/>
      <c r="F10" s="58"/>
      <c r="G10" s="58"/>
      <c r="H10" s="58"/>
    </row>
    <row r="11" spans="1:8" x14ac:dyDescent="0.2">
      <c r="A11" s="5"/>
      <c r="B11" s="17"/>
      <c r="C11" s="58"/>
      <c r="D11" s="58"/>
      <c r="E11" s="58"/>
      <c r="F11" s="58"/>
      <c r="G11" s="58"/>
      <c r="H11" s="58"/>
    </row>
    <row r="12" spans="1:8" x14ac:dyDescent="0.2">
      <c r="A12" s="5"/>
      <c r="B12" s="17" t="s">
        <v>41</v>
      </c>
      <c r="C12" s="58"/>
      <c r="D12" s="58"/>
      <c r="E12" s="58"/>
      <c r="F12" s="58"/>
      <c r="G12" s="58"/>
      <c r="H12" s="58"/>
    </row>
    <row r="13" spans="1:8" x14ac:dyDescent="0.2">
      <c r="A13" s="5"/>
      <c r="B13" s="17"/>
      <c r="C13" s="58"/>
      <c r="D13" s="58"/>
      <c r="E13" s="58"/>
      <c r="F13" s="58"/>
      <c r="G13" s="58"/>
      <c r="H13" s="58"/>
    </row>
    <row r="14" spans="1:8" x14ac:dyDescent="0.2">
      <c r="A14" s="5"/>
      <c r="B14" s="17" t="s">
        <v>38</v>
      </c>
      <c r="C14" s="58"/>
      <c r="D14" s="58"/>
      <c r="E14" s="58"/>
      <c r="F14" s="58"/>
      <c r="G14" s="58"/>
      <c r="H14" s="58"/>
    </row>
    <row r="15" spans="1:8" x14ac:dyDescent="0.2">
      <c r="A15" s="6"/>
      <c r="B15" s="18"/>
      <c r="C15" s="59"/>
      <c r="D15" s="59"/>
      <c r="E15" s="59"/>
      <c r="F15" s="59"/>
      <c r="G15" s="59"/>
      <c r="H15" s="59"/>
    </row>
    <row r="16" spans="1:8" x14ac:dyDescent="0.2">
      <c r="A16" s="19"/>
      <c r="B16" s="13" t="s">
        <v>53</v>
      </c>
      <c r="C16" s="57">
        <f t="shared" ref="C16:D16" si="0">+C6+C8</f>
        <v>40898030</v>
      </c>
      <c r="D16" s="57">
        <f t="shared" si="0"/>
        <v>-2232278.5764754671</v>
      </c>
      <c r="E16" s="57">
        <f>+E6+E8</f>
        <v>38665751.423524536</v>
      </c>
      <c r="F16" s="57">
        <f>+F6+F8</f>
        <v>37919522.759999998</v>
      </c>
      <c r="G16" s="57">
        <f>+G6+G8</f>
        <v>36698973.130000003</v>
      </c>
      <c r="H16" s="57">
        <f>+H6+H8</f>
        <v>746228.66352453548</v>
      </c>
    </row>
    <row r="18" spans="2:9" x14ac:dyDescent="0.2">
      <c r="B18" s="48" t="s">
        <v>128</v>
      </c>
      <c r="C18" s="49"/>
      <c r="D18" s="49"/>
      <c r="E18" s="49"/>
      <c r="F18" s="49"/>
      <c r="G18" s="49"/>
      <c r="H18" s="49"/>
    </row>
    <row r="19" spans="2:9" x14ac:dyDescent="0.2">
      <c r="C19" s="49"/>
      <c r="D19" s="49"/>
      <c r="E19" s="49"/>
      <c r="F19" s="49"/>
      <c r="G19" s="49"/>
      <c r="H19" s="49"/>
      <c r="I19" s="50"/>
    </row>
    <row r="20" spans="2:9" x14ac:dyDescent="0.2">
      <c r="F20" s="49"/>
      <c r="G20" s="49"/>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4" orientation="landscape" r:id="rId1"/>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6</xdr:col>
                <xdr:colOff>361950</xdr:colOff>
                <xdr:row>23</xdr:row>
                <xdr:rowOff>85725</xdr:rowOff>
              </from>
              <to>
                <xdr:col>8</xdr:col>
                <xdr:colOff>800100</xdr:colOff>
                <xdr:row>29</xdr:row>
                <xdr:rowOff>28575</xdr:rowOff>
              </to>
            </anchor>
          </objectPr>
        </oleObject>
      </mc:Choice>
      <mc:Fallback>
        <oleObject progId="PBrush"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4"/>
  <sheetViews>
    <sheetView showGridLines="0" topLeftCell="A41" workbookViewId="0">
      <selection activeCell="A16" sqref="A16"/>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61" t="s">
        <v>133</v>
      </c>
      <c r="B1" s="62"/>
      <c r="C1" s="62"/>
      <c r="D1" s="62"/>
      <c r="E1" s="62"/>
      <c r="F1" s="62"/>
      <c r="G1" s="62"/>
      <c r="H1" s="63"/>
    </row>
    <row r="2" spans="1:8" x14ac:dyDescent="0.2">
      <c r="B2" s="26"/>
      <c r="C2" s="26"/>
      <c r="D2" s="26"/>
      <c r="E2" s="26"/>
      <c r="F2" s="26"/>
      <c r="G2" s="26"/>
      <c r="H2" s="26"/>
    </row>
    <row r="3" spans="1:8" x14ac:dyDescent="0.2">
      <c r="A3" s="66" t="s">
        <v>54</v>
      </c>
      <c r="B3" s="67"/>
      <c r="C3" s="61" t="s">
        <v>60</v>
      </c>
      <c r="D3" s="62"/>
      <c r="E3" s="62"/>
      <c r="F3" s="62"/>
      <c r="G3" s="63"/>
      <c r="H3" s="64" t="s">
        <v>59</v>
      </c>
    </row>
    <row r="4" spans="1:8" ht="24.95" customHeight="1" x14ac:dyDescent="0.2">
      <c r="A4" s="68"/>
      <c r="B4" s="69"/>
      <c r="C4" s="9" t="s">
        <v>55</v>
      </c>
      <c r="D4" s="9" t="s">
        <v>125</v>
      </c>
      <c r="E4" s="9" t="s">
        <v>56</v>
      </c>
      <c r="F4" s="9" t="s">
        <v>57</v>
      </c>
      <c r="G4" s="9" t="s">
        <v>58</v>
      </c>
      <c r="H4" s="65"/>
    </row>
    <row r="5" spans="1:8" x14ac:dyDescent="0.2">
      <c r="A5" s="70"/>
      <c r="B5" s="71"/>
      <c r="C5" s="10">
        <v>1</v>
      </c>
      <c r="D5" s="10">
        <v>2</v>
      </c>
      <c r="E5" s="10" t="s">
        <v>126</v>
      </c>
      <c r="F5" s="10">
        <v>4</v>
      </c>
      <c r="G5" s="10">
        <v>5</v>
      </c>
      <c r="H5" s="10" t="s">
        <v>127</v>
      </c>
    </row>
    <row r="6" spans="1:8" x14ac:dyDescent="0.2">
      <c r="A6" s="27"/>
      <c r="B6" s="23"/>
      <c r="C6" s="35"/>
      <c r="D6" s="35"/>
      <c r="E6" s="35"/>
      <c r="F6" s="35"/>
      <c r="G6" s="35"/>
      <c r="H6" s="35"/>
    </row>
    <row r="7" spans="1:8" x14ac:dyDescent="0.2">
      <c r="A7" s="4" t="s">
        <v>129</v>
      </c>
      <c r="B7" s="21"/>
      <c r="C7" s="15">
        <v>40898030</v>
      </c>
      <c r="D7" s="15">
        <v>-2232278.5764754671</v>
      </c>
      <c r="E7" s="15">
        <v>38665751.423524536</v>
      </c>
      <c r="F7" s="15">
        <v>37919522.759999998</v>
      </c>
      <c r="G7" s="15">
        <v>36698973.130000003</v>
      </c>
      <c r="H7" s="15">
        <v>746228.66352453548</v>
      </c>
    </row>
    <row r="8" spans="1:8" x14ac:dyDescent="0.2">
      <c r="A8" s="4"/>
      <c r="B8" s="21"/>
      <c r="C8" s="15"/>
      <c r="D8" s="15"/>
      <c r="E8" s="15"/>
      <c r="F8" s="15"/>
      <c r="G8" s="15"/>
      <c r="H8" s="15"/>
    </row>
    <row r="9" spans="1:8" x14ac:dyDescent="0.2">
      <c r="A9" s="4"/>
      <c r="B9" s="21"/>
      <c r="C9" s="15"/>
      <c r="D9" s="15"/>
      <c r="E9" s="15"/>
      <c r="F9" s="15"/>
      <c r="G9" s="15"/>
      <c r="H9" s="15"/>
    </row>
    <row r="10" spans="1:8" x14ac:dyDescent="0.2">
      <c r="A10" s="4"/>
      <c r="B10" s="21"/>
      <c r="C10" s="15"/>
      <c r="D10" s="15"/>
      <c r="E10" s="15"/>
      <c r="F10" s="15"/>
      <c r="G10" s="15"/>
      <c r="H10" s="15"/>
    </row>
    <row r="11" spans="1:8" x14ac:dyDescent="0.2">
      <c r="A11" s="4"/>
      <c r="B11" s="21"/>
      <c r="C11" s="15"/>
      <c r="D11" s="15"/>
      <c r="E11" s="15"/>
      <c r="F11" s="15"/>
      <c r="G11" s="15"/>
      <c r="H11" s="15"/>
    </row>
    <row r="12" spans="1:8" x14ac:dyDescent="0.2">
      <c r="A12" s="4"/>
      <c r="B12" s="21"/>
      <c r="C12" s="15"/>
      <c r="D12" s="15"/>
      <c r="E12" s="15"/>
      <c r="F12" s="15"/>
      <c r="G12" s="15"/>
      <c r="H12" s="15"/>
    </row>
    <row r="13" spans="1:8" x14ac:dyDescent="0.2">
      <c r="A13" s="4"/>
      <c r="B13" s="21"/>
      <c r="C13" s="15"/>
      <c r="D13" s="15"/>
      <c r="E13" s="15"/>
      <c r="F13" s="15"/>
      <c r="G13" s="15"/>
      <c r="H13" s="15"/>
    </row>
    <row r="14" spans="1:8" x14ac:dyDescent="0.2">
      <c r="A14" s="4"/>
      <c r="B14" s="21"/>
      <c r="C14" s="15"/>
      <c r="D14" s="15"/>
      <c r="E14" s="15"/>
      <c r="F14" s="15"/>
      <c r="G14" s="15"/>
      <c r="H14" s="15"/>
    </row>
    <row r="15" spans="1:8" x14ac:dyDescent="0.2">
      <c r="A15" s="4"/>
      <c r="B15" s="24"/>
      <c r="C15" s="16"/>
      <c r="D15" s="16"/>
      <c r="E15" s="16"/>
      <c r="F15" s="16"/>
      <c r="G15" s="16"/>
      <c r="H15" s="16"/>
    </row>
    <row r="16" spans="1:8" x14ac:dyDescent="0.2">
      <c r="A16" s="25"/>
      <c r="B16" s="46" t="s">
        <v>53</v>
      </c>
      <c r="C16" s="22">
        <f t="shared" ref="C16:H16" si="0">+C7</f>
        <v>40898030</v>
      </c>
      <c r="D16" s="22">
        <f t="shared" si="0"/>
        <v>-2232278.5764754671</v>
      </c>
      <c r="E16" s="22">
        <f t="shared" si="0"/>
        <v>38665751.423524536</v>
      </c>
      <c r="F16" s="22">
        <f t="shared" si="0"/>
        <v>37919522.759999998</v>
      </c>
      <c r="G16" s="22">
        <f t="shared" si="0"/>
        <v>36698973.130000003</v>
      </c>
      <c r="H16" s="22">
        <f t="shared" si="0"/>
        <v>746228.66352453548</v>
      </c>
    </row>
    <row r="17" spans="1:8" x14ac:dyDescent="0.2">
      <c r="D17" s="51"/>
      <c r="F17" s="51"/>
    </row>
    <row r="18" spans="1:8" x14ac:dyDescent="0.2">
      <c r="C18" s="51"/>
      <c r="D18" s="51"/>
      <c r="E18" s="51"/>
      <c r="F18" s="51"/>
      <c r="G18" s="51"/>
      <c r="H18" s="51"/>
    </row>
    <row r="19" spans="1:8" ht="45" customHeight="1" x14ac:dyDescent="0.2">
      <c r="A19" s="61" t="s">
        <v>134</v>
      </c>
      <c r="B19" s="62"/>
      <c r="C19" s="62"/>
      <c r="D19" s="62"/>
      <c r="E19" s="62"/>
      <c r="F19" s="62"/>
      <c r="G19" s="62"/>
      <c r="H19" s="63"/>
    </row>
    <row r="21" spans="1:8" x14ac:dyDescent="0.2">
      <c r="A21" s="66" t="s">
        <v>54</v>
      </c>
      <c r="B21" s="67"/>
      <c r="C21" s="61" t="s">
        <v>60</v>
      </c>
      <c r="D21" s="62"/>
      <c r="E21" s="62"/>
      <c r="F21" s="62"/>
      <c r="G21" s="63"/>
      <c r="H21" s="64" t="s">
        <v>59</v>
      </c>
    </row>
    <row r="22" spans="1:8" ht="22.5" x14ac:dyDescent="0.2">
      <c r="A22" s="68"/>
      <c r="B22" s="69"/>
      <c r="C22" s="9" t="s">
        <v>55</v>
      </c>
      <c r="D22" s="9" t="s">
        <v>125</v>
      </c>
      <c r="E22" s="9" t="s">
        <v>56</v>
      </c>
      <c r="F22" s="9" t="s">
        <v>57</v>
      </c>
      <c r="G22" s="9" t="s">
        <v>58</v>
      </c>
      <c r="H22" s="65"/>
    </row>
    <row r="23" spans="1:8" x14ac:dyDescent="0.2">
      <c r="A23" s="70"/>
      <c r="B23" s="71"/>
      <c r="C23" s="10">
        <v>1</v>
      </c>
      <c r="D23" s="10">
        <v>2</v>
      </c>
      <c r="E23" s="10" t="s">
        <v>126</v>
      </c>
      <c r="F23" s="10">
        <v>4</v>
      </c>
      <c r="G23" s="10">
        <v>5</v>
      </c>
      <c r="H23" s="10" t="s">
        <v>127</v>
      </c>
    </row>
    <row r="24" spans="1:8" x14ac:dyDescent="0.2">
      <c r="A24" s="27"/>
      <c r="B24" s="28"/>
      <c r="C24" s="32"/>
      <c r="D24" s="32"/>
      <c r="E24" s="32"/>
      <c r="F24" s="32"/>
      <c r="G24" s="32"/>
      <c r="H24" s="32"/>
    </row>
    <row r="25" spans="1:8" x14ac:dyDescent="0.2">
      <c r="A25" s="4" t="s">
        <v>8</v>
      </c>
      <c r="B25" s="2"/>
      <c r="C25" s="33"/>
      <c r="D25" s="33"/>
      <c r="E25" s="33"/>
      <c r="F25" s="33"/>
      <c r="G25" s="33"/>
      <c r="H25" s="33"/>
    </row>
    <row r="26" spans="1:8" x14ac:dyDescent="0.2">
      <c r="A26" s="4" t="s">
        <v>9</v>
      </c>
      <c r="B26" s="2"/>
      <c r="C26" s="33"/>
      <c r="D26" s="33"/>
      <c r="E26" s="33"/>
      <c r="F26" s="33"/>
      <c r="G26" s="33"/>
      <c r="H26" s="33"/>
    </row>
    <row r="27" spans="1:8" x14ac:dyDescent="0.2">
      <c r="A27" s="4" t="s">
        <v>10</v>
      </c>
      <c r="B27" s="2"/>
      <c r="C27" s="33"/>
      <c r="D27" s="33"/>
      <c r="E27" s="33"/>
      <c r="F27" s="33"/>
      <c r="G27" s="33"/>
      <c r="H27" s="33"/>
    </row>
    <row r="28" spans="1:8" x14ac:dyDescent="0.2">
      <c r="A28" s="4" t="s">
        <v>11</v>
      </c>
      <c r="B28" s="2"/>
      <c r="C28" s="33" t="s">
        <v>130</v>
      </c>
      <c r="D28" s="33"/>
      <c r="E28" s="33"/>
      <c r="F28" s="33"/>
      <c r="G28" s="33"/>
      <c r="H28" s="33"/>
    </row>
    <row r="29" spans="1:8" x14ac:dyDescent="0.2">
      <c r="A29" s="4"/>
      <c r="B29" s="2"/>
      <c r="C29" s="34"/>
      <c r="D29" s="34"/>
      <c r="E29" s="34"/>
      <c r="F29" s="34"/>
      <c r="G29" s="34"/>
      <c r="H29" s="34"/>
    </row>
    <row r="30" spans="1:8" x14ac:dyDescent="0.2">
      <c r="A30" s="25"/>
      <c r="B30" s="46" t="s">
        <v>53</v>
      </c>
      <c r="C30" s="22"/>
      <c r="D30" s="22"/>
      <c r="E30" s="22"/>
      <c r="F30" s="22"/>
      <c r="G30" s="22"/>
      <c r="H30" s="22"/>
    </row>
    <row r="33" spans="1:8" ht="45" customHeight="1" x14ac:dyDescent="0.2">
      <c r="A33" s="61" t="s">
        <v>135</v>
      </c>
      <c r="B33" s="62"/>
      <c r="C33" s="62"/>
      <c r="D33" s="62"/>
      <c r="E33" s="62"/>
      <c r="F33" s="62"/>
      <c r="G33" s="62"/>
      <c r="H33" s="63"/>
    </row>
    <row r="34" spans="1:8" x14ac:dyDescent="0.2">
      <c r="A34" s="66" t="s">
        <v>54</v>
      </c>
      <c r="B34" s="67"/>
      <c r="C34" s="61" t="s">
        <v>60</v>
      </c>
      <c r="D34" s="62"/>
      <c r="E34" s="62"/>
      <c r="F34" s="62"/>
      <c r="G34" s="63"/>
      <c r="H34" s="64" t="s">
        <v>59</v>
      </c>
    </row>
    <row r="35" spans="1:8" ht="22.5" x14ac:dyDescent="0.2">
      <c r="A35" s="68"/>
      <c r="B35" s="69"/>
      <c r="C35" s="9" t="s">
        <v>55</v>
      </c>
      <c r="D35" s="9" t="s">
        <v>125</v>
      </c>
      <c r="E35" s="9" t="s">
        <v>56</v>
      </c>
      <c r="F35" s="9" t="s">
        <v>57</v>
      </c>
      <c r="G35" s="9" t="s">
        <v>58</v>
      </c>
      <c r="H35" s="65"/>
    </row>
    <row r="36" spans="1:8" x14ac:dyDescent="0.2">
      <c r="A36" s="70"/>
      <c r="B36" s="71"/>
      <c r="C36" s="10">
        <v>1</v>
      </c>
      <c r="D36" s="10">
        <v>2</v>
      </c>
      <c r="E36" s="10" t="s">
        <v>126</v>
      </c>
      <c r="F36" s="10">
        <v>4</v>
      </c>
      <c r="G36" s="10">
        <v>5</v>
      </c>
      <c r="H36" s="10" t="s">
        <v>127</v>
      </c>
    </row>
    <row r="37" spans="1:8" x14ac:dyDescent="0.2">
      <c r="A37" s="27"/>
      <c r="B37" s="28"/>
      <c r="C37" s="32"/>
      <c r="D37" s="32"/>
      <c r="E37" s="32"/>
      <c r="F37" s="32"/>
      <c r="G37" s="32"/>
      <c r="H37" s="32"/>
    </row>
    <row r="38" spans="1:8" ht="22.5" x14ac:dyDescent="0.2">
      <c r="A38" s="4"/>
      <c r="B38" s="30" t="s">
        <v>13</v>
      </c>
      <c r="C38" s="33"/>
      <c r="D38" s="33"/>
      <c r="E38" s="33"/>
      <c r="F38" s="33"/>
      <c r="G38" s="33"/>
      <c r="H38" s="33"/>
    </row>
    <row r="39" spans="1:8" x14ac:dyDescent="0.2">
      <c r="A39" s="4"/>
      <c r="B39" s="30"/>
      <c r="C39" s="33"/>
      <c r="D39" s="33"/>
      <c r="E39" s="33"/>
      <c r="F39" s="33"/>
      <c r="G39" s="33"/>
      <c r="H39" s="33"/>
    </row>
    <row r="40" spans="1:8" x14ac:dyDescent="0.2">
      <c r="A40" s="4"/>
      <c r="B40" s="30" t="s">
        <v>12</v>
      </c>
      <c r="C40" s="33"/>
      <c r="D40" s="33"/>
      <c r="E40" s="33"/>
      <c r="F40" s="33"/>
      <c r="G40" s="33"/>
      <c r="H40" s="33"/>
    </row>
    <row r="41" spans="1:8" x14ac:dyDescent="0.2">
      <c r="A41" s="4"/>
      <c r="B41" s="30"/>
      <c r="C41" s="33" t="s">
        <v>130</v>
      </c>
      <c r="D41" s="33"/>
      <c r="E41" s="33"/>
      <c r="F41" s="33"/>
      <c r="G41" s="33"/>
      <c r="H41" s="33"/>
    </row>
    <row r="42" spans="1:8" ht="22.5" x14ac:dyDescent="0.2">
      <c r="A42" s="4"/>
      <c r="B42" s="30" t="s">
        <v>14</v>
      </c>
      <c r="C42" s="33"/>
      <c r="D42" s="33"/>
      <c r="E42" s="33"/>
      <c r="F42" s="33"/>
      <c r="G42" s="33"/>
      <c r="H42" s="33"/>
    </row>
    <row r="43" spans="1:8" x14ac:dyDescent="0.2">
      <c r="A43" s="4"/>
      <c r="B43" s="30"/>
      <c r="C43" s="33"/>
      <c r="D43" s="33"/>
      <c r="E43" s="33"/>
      <c r="F43" s="33"/>
      <c r="G43" s="33"/>
      <c r="H43" s="33"/>
    </row>
    <row r="44" spans="1:8" ht="22.5" x14ac:dyDescent="0.2">
      <c r="A44" s="4"/>
      <c r="B44" s="30" t="s">
        <v>26</v>
      </c>
      <c r="C44" s="33"/>
      <c r="D44" s="33"/>
      <c r="E44" s="33"/>
      <c r="F44" s="33"/>
      <c r="G44" s="33"/>
      <c r="H44" s="33"/>
    </row>
    <row r="45" spans="1:8" x14ac:dyDescent="0.2">
      <c r="A45" s="4"/>
      <c r="B45" s="30"/>
      <c r="C45" s="33"/>
      <c r="D45" s="33"/>
      <c r="E45" s="33"/>
      <c r="F45" s="33"/>
      <c r="G45" s="33"/>
      <c r="H45" s="33"/>
    </row>
    <row r="46" spans="1:8" ht="22.5" x14ac:dyDescent="0.2">
      <c r="A46" s="4"/>
      <c r="B46" s="30" t="s">
        <v>27</v>
      </c>
      <c r="C46" s="33"/>
      <c r="D46" s="33"/>
      <c r="E46" s="33"/>
      <c r="F46" s="33"/>
      <c r="G46" s="33"/>
      <c r="H46" s="33"/>
    </row>
    <row r="47" spans="1:8" x14ac:dyDescent="0.2">
      <c r="A47" s="4"/>
      <c r="B47" s="30"/>
      <c r="C47" s="33"/>
      <c r="D47" s="33"/>
      <c r="E47" s="33"/>
      <c r="F47" s="33"/>
      <c r="G47" s="33"/>
      <c r="H47" s="33"/>
    </row>
    <row r="48" spans="1:8" ht="22.5" x14ac:dyDescent="0.2">
      <c r="A48" s="4"/>
      <c r="B48" s="30" t="s">
        <v>34</v>
      </c>
      <c r="C48" s="33"/>
      <c r="D48" s="33"/>
      <c r="E48" s="33"/>
      <c r="F48" s="33"/>
      <c r="G48" s="33"/>
      <c r="H48" s="33"/>
    </row>
    <row r="49" spans="1:8" x14ac:dyDescent="0.2">
      <c r="A49" s="4"/>
      <c r="B49" s="30"/>
      <c r="C49" s="33"/>
      <c r="D49" s="33"/>
      <c r="E49" s="33"/>
      <c r="F49" s="33"/>
      <c r="G49" s="33"/>
      <c r="H49" s="33"/>
    </row>
    <row r="50" spans="1:8" x14ac:dyDescent="0.2">
      <c r="A50" s="4"/>
      <c r="B50" s="30" t="s">
        <v>15</v>
      </c>
      <c r="C50" s="33"/>
      <c r="D50" s="33"/>
      <c r="E50" s="33"/>
      <c r="F50" s="33"/>
      <c r="G50" s="33"/>
      <c r="H50" s="33"/>
    </row>
    <row r="51" spans="1:8" x14ac:dyDescent="0.2">
      <c r="A51" s="29"/>
      <c r="B51" s="31"/>
      <c r="C51" s="34"/>
      <c r="D51" s="34"/>
      <c r="E51" s="34"/>
      <c r="F51" s="34"/>
      <c r="G51" s="34"/>
      <c r="H51" s="34"/>
    </row>
    <row r="52" spans="1:8" x14ac:dyDescent="0.2">
      <c r="A52" s="25"/>
      <c r="B52" s="46" t="s">
        <v>53</v>
      </c>
      <c r="C52" s="22"/>
      <c r="D52" s="22"/>
      <c r="E52" s="22"/>
      <c r="F52" s="22"/>
      <c r="G52" s="22"/>
      <c r="H52" s="22"/>
    </row>
    <row r="54" spans="1:8" x14ac:dyDescent="0.2">
      <c r="A54" s="48" t="s">
        <v>128</v>
      </c>
    </row>
  </sheetData>
  <sheetProtection formatCells="0" formatColumns="0" formatRows="0" insertRows="0" deleteRows="0" autoFilter="0"/>
  <mergeCells count="12">
    <mergeCell ref="A1:H1"/>
    <mergeCell ref="A3:B5"/>
    <mergeCell ref="A19:H19"/>
    <mergeCell ref="A21:B23"/>
    <mergeCell ref="C3:G3"/>
    <mergeCell ref="H3:H4"/>
    <mergeCell ref="A33:H33"/>
    <mergeCell ref="A34:B36"/>
    <mergeCell ref="C34:G34"/>
    <mergeCell ref="H34:H35"/>
    <mergeCell ref="C21:G21"/>
    <mergeCell ref="H21:H22"/>
  </mergeCells>
  <printOptions horizontalCentered="1"/>
  <pageMargins left="0.25" right="0.25" top="0.75" bottom="0.75" header="0.3" footer="0.3"/>
  <pageSetup scale="74" orientation="portrait" r:id="rId1"/>
  <drawing r:id="rId2"/>
  <legacyDrawing r:id="rId3"/>
  <oleObjects>
    <mc:AlternateContent xmlns:mc="http://schemas.openxmlformats.org/markup-compatibility/2006">
      <mc:Choice Requires="x14">
        <oleObject progId="PBrush" shapeId="3073" r:id="rId4">
          <objectPr defaultSize="0" r:id="rId5">
            <anchor moveWithCells="1" sizeWithCells="1">
              <from>
                <xdr:col>5</xdr:col>
                <xdr:colOff>85725</xdr:colOff>
                <xdr:row>58</xdr:row>
                <xdr:rowOff>133350</xdr:rowOff>
              </from>
              <to>
                <xdr:col>7</xdr:col>
                <xdr:colOff>523875</xdr:colOff>
                <xdr:row>64</xdr:row>
                <xdr:rowOff>76200</xdr:rowOff>
              </to>
            </anchor>
          </objectPr>
        </oleObject>
      </mc:Choice>
      <mc:Fallback>
        <oleObject progId="PBrush" shapeId="307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6"/>
  <sheetViews>
    <sheetView showGridLines="0" tabSelected="1" workbookViewId="0">
      <selection activeCell="J1" sqref="J1"/>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61" t="s">
        <v>136</v>
      </c>
      <c r="B1" s="62"/>
      <c r="C1" s="62"/>
      <c r="D1" s="62"/>
      <c r="E1" s="62"/>
      <c r="F1" s="62"/>
      <c r="G1" s="62"/>
      <c r="H1" s="63"/>
    </row>
    <row r="2" spans="1:8" x14ac:dyDescent="0.2">
      <c r="A2" s="66" t="s">
        <v>54</v>
      </c>
      <c r="B2" s="67"/>
      <c r="C2" s="61" t="s">
        <v>60</v>
      </c>
      <c r="D2" s="62"/>
      <c r="E2" s="62"/>
      <c r="F2" s="62"/>
      <c r="G2" s="63"/>
      <c r="H2" s="64" t="s">
        <v>59</v>
      </c>
    </row>
    <row r="3" spans="1:8" ht="24.95" customHeight="1" x14ac:dyDescent="0.2">
      <c r="A3" s="68"/>
      <c r="B3" s="69"/>
      <c r="C3" s="9" t="s">
        <v>55</v>
      </c>
      <c r="D3" s="9" t="s">
        <v>125</v>
      </c>
      <c r="E3" s="9" t="s">
        <v>56</v>
      </c>
      <c r="F3" s="9" t="s">
        <v>57</v>
      </c>
      <c r="G3" s="9" t="s">
        <v>58</v>
      </c>
      <c r="H3" s="65"/>
    </row>
    <row r="4" spans="1:8" x14ac:dyDescent="0.2">
      <c r="A4" s="70"/>
      <c r="B4" s="71"/>
      <c r="C4" s="10">
        <v>1</v>
      </c>
      <c r="D4" s="10">
        <v>2</v>
      </c>
      <c r="E4" s="10" t="s">
        <v>126</v>
      </c>
      <c r="F4" s="10">
        <v>4</v>
      </c>
      <c r="G4" s="10">
        <v>5</v>
      </c>
      <c r="H4" s="10" t="s">
        <v>127</v>
      </c>
    </row>
    <row r="5" spans="1:8" x14ac:dyDescent="0.2">
      <c r="A5" s="43"/>
      <c r="B5" s="44"/>
      <c r="C5" s="14"/>
      <c r="D5" s="14"/>
      <c r="E5" s="14"/>
      <c r="F5" s="14"/>
      <c r="G5" s="14"/>
      <c r="H5" s="14"/>
    </row>
    <row r="6" spans="1:8" x14ac:dyDescent="0.2">
      <c r="A6" s="40" t="s">
        <v>16</v>
      </c>
      <c r="B6" s="38"/>
      <c r="C6" s="15"/>
      <c r="D6" s="15"/>
      <c r="E6" s="15"/>
      <c r="F6" s="15"/>
      <c r="G6" s="15"/>
      <c r="H6" s="15"/>
    </row>
    <row r="7" spans="1:8" x14ac:dyDescent="0.2">
      <c r="A7" s="37"/>
      <c r="B7" s="41" t="s">
        <v>42</v>
      </c>
      <c r="C7" s="15"/>
      <c r="D7" s="15"/>
      <c r="E7" s="15"/>
      <c r="F7" s="15"/>
      <c r="G7" s="15"/>
      <c r="H7" s="15"/>
    </row>
    <row r="8" spans="1:8" x14ac:dyDescent="0.2">
      <c r="A8" s="37"/>
      <c r="B8" s="41" t="s">
        <v>17</v>
      </c>
      <c r="C8" s="15"/>
      <c r="D8" s="15"/>
      <c r="E8" s="15"/>
      <c r="F8" s="15"/>
      <c r="G8" s="15"/>
      <c r="H8" s="15"/>
    </row>
    <row r="9" spans="1:8" x14ac:dyDescent="0.2">
      <c r="A9" s="37"/>
      <c r="B9" s="41" t="s">
        <v>43</v>
      </c>
      <c r="C9" s="15"/>
      <c r="D9" s="15"/>
      <c r="E9" s="15"/>
      <c r="F9" s="15"/>
      <c r="G9" s="15"/>
      <c r="H9" s="15"/>
    </row>
    <row r="10" spans="1:8" x14ac:dyDescent="0.2">
      <c r="A10" s="37"/>
      <c r="B10" s="41" t="s">
        <v>3</v>
      </c>
      <c r="C10" s="15"/>
      <c r="D10" s="15"/>
      <c r="E10" s="15"/>
      <c r="F10" s="15"/>
      <c r="G10" s="15"/>
      <c r="H10" s="15"/>
    </row>
    <row r="11" spans="1:8" x14ac:dyDescent="0.2">
      <c r="A11" s="37"/>
      <c r="B11" s="41" t="s">
        <v>23</v>
      </c>
      <c r="C11" s="33"/>
      <c r="D11" s="15"/>
      <c r="E11" s="15"/>
      <c r="F11" s="15"/>
      <c r="G11" s="15"/>
      <c r="H11" s="15"/>
    </row>
    <row r="12" spans="1:8" x14ac:dyDescent="0.2">
      <c r="A12" s="37"/>
      <c r="B12" s="41" t="s">
        <v>18</v>
      </c>
      <c r="C12" s="15"/>
      <c r="D12" s="15"/>
      <c r="E12" s="15"/>
      <c r="F12" s="15"/>
      <c r="G12" s="15"/>
      <c r="H12" s="15"/>
    </row>
    <row r="13" spans="1:8" x14ac:dyDescent="0.2">
      <c r="A13" s="37"/>
      <c r="B13" s="41" t="s">
        <v>44</v>
      </c>
      <c r="C13" s="15"/>
      <c r="D13" s="15"/>
      <c r="E13" s="15"/>
      <c r="F13" s="15"/>
      <c r="G13" s="15"/>
      <c r="H13" s="15"/>
    </row>
    <row r="14" spans="1:8" x14ac:dyDescent="0.2">
      <c r="A14" s="37"/>
      <c r="B14" s="41" t="s">
        <v>19</v>
      </c>
      <c r="C14" s="15"/>
      <c r="D14" s="15"/>
      <c r="E14" s="15"/>
      <c r="F14" s="15"/>
      <c r="G14" s="15"/>
      <c r="H14" s="15"/>
    </row>
    <row r="15" spans="1:8" x14ac:dyDescent="0.2">
      <c r="A15" s="39"/>
      <c r="B15" s="41"/>
      <c r="C15" s="15"/>
      <c r="D15" s="15"/>
      <c r="E15" s="15"/>
      <c r="F15" s="15"/>
      <c r="G15" s="15"/>
      <c r="H15" s="15"/>
    </row>
    <row r="16" spans="1:8" x14ac:dyDescent="0.2">
      <c r="A16" s="40" t="s">
        <v>20</v>
      </c>
      <c r="B16" s="42"/>
      <c r="C16" s="15"/>
      <c r="D16" s="15"/>
      <c r="E16" s="15"/>
      <c r="F16" s="15"/>
      <c r="G16" s="15"/>
      <c r="H16" s="15"/>
    </row>
    <row r="17" spans="1:8" x14ac:dyDescent="0.2">
      <c r="A17" s="37"/>
      <c r="B17" s="41" t="s">
        <v>45</v>
      </c>
      <c r="C17" s="15"/>
      <c r="D17" s="15"/>
      <c r="E17" s="15"/>
      <c r="F17" s="15"/>
      <c r="G17" s="15"/>
      <c r="H17" s="15"/>
    </row>
    <row r="18" spans="1:8" x14ac:dyDescent="0.2">
      <c r="A18" s="37"/>
      <c r="B18" s="41" t="s">
        <v>28</v>
      </c>
      <c r="C18" s="15"/>
      <c r="D18" s="15"/>
      <c r="E18" s="15"/>
      <c r="F18" s="15"/>
      <c r="G18" s="15"/>
      <c r="H18" s="15"/>
    </row>
    <row r="19" spans="1:8" x14ac:dyDescent="0.2">
      <c r="A19" s="37"/>
      <c r="B19" s="41" t="s">
        <v>21</v>
      </c>
      <c r="C19" s="15"/>
      <c r="D19" s="15"/>
      <c r="E19" s="15"/>
      <c r="F19" s="15"/>
      <c r="G19" s="15"/>
      <c r="H19" s="15"/>
    </row>
    <row r="20" spans="1:8" x14ac:dyDescent="0.2">
      <c r="A20" s="37"/>
      <c r="B20" s="41" t="s">
        <v>46</v>
      </c>
      <c r="C20" s="15"/>
      <c r="D20" s="15"/>
      <c r="E20" s="15"/>
      <c r="F20" s="15"/>
      <c r="G20" s="15"/>
      <c r="H20" s="15"/>
    </row>
    <row r="21" spans="1:8" x14ac:dyDescent="0.2">
      <c r="A21" s="37"/>
      <c r="B21" s="41" t="s">
        <v>47</v>
      </c>
      <c r="C21" s="15">
        <v>422766</v>
      </c>
      <c r="D21" s="15">
        <v>11550</v>
      </c>
      <c r="E21" s="15">
        <f>+C21+D21</f>
        <v>434316</v>
      </c>
      <c r="F21" s="15">
        <v>434316</v>
      </c>
      <c r="G21" s="15">
        <v>434316</v>
      </c>
      <c r="H21" s="15">
        <f>+E21-F21</f>
        <v>0</v>
      </c>
    </row>
    <row r="22" spans="1:8" x14ac:dyDescent="0.2">
      <c r="A22" s="37"/>
      <c r="B22" s="41" t="s">
        <v>48</v>
      </c>
      <c r="C22" s="15"/>
      <c r="D22" s="15"/>
      <c r="E22" s="15"/>
      <c r="F22" s="15"/>
      <c r="G22" s="15"/>
      <c r="H22" s="15"/>
    </row>
    <row r="23" spans="1:8" x14ac:dyDescent="0.2">
      <c r="A23" s="37"/>
      <c r="B23" s="41" t="s">
        <v>4</v>
      </c>
      <c r="C23" s="15">
        <v>40475264</v>
      </c>
      <c r="D23" s="15">
        <v>-2243828.5764754671</v>
      </c>
      <c r="E23" s="15">
        <f>+C23+D23</f>
        <v>38231435.423524536</v>
      </c>
      <c r="F23" s="15">
        <v>37485206.759999998</v>
      </c>
      <c r="G23" s="15">
        <v>36264657.130000003</v>
      </c>
      <c r="H23" s="15">
        <f>+E23-F23</f>
        <v>746228.66352453828</v>
      </c>
    </row>
    <row r="24" spans="1:8" x14ac:dyDescent="0.2">
      <c r="A24" s="39"/>
      <c r="B24" s="41"/>
      <c r="C24" s="15"/>
      <c r="D24" s="15"/>
      <c r="E24" s="15"/>
      <c r="F24" s="15"/>
      <c r="G24" s="15"/>
      <c r="H24" s="15"/>
    </row>
    <row r="25" spans="1:8" x14ac:dyDescent="0.2">
      <c r="A25" s="40" t="s">
        <v>49</v>
      </c>
      <c r="B25" s="42"/>
      <c r="C25" s="15"/>
      <c r="D25" s="15"/>
      <c r="E25" s="15"/>
      <c r="F25" s="15"/>
      <c r="G25" s="15"/>
      <c r="H25" s="15"/>
    </row>
    <row r="26" spans="1:8" x14ac:dyDescent="0.2">
      <c r="A26" s="37"/>
      <c r="B26" s="41" t="s">
        <v>29</v>
      </c>
      <c r="C26" s="15"/>
      <c r="D26" s="15"/>
      <c r="E26" s="15"/>
      <c r="F26" s="15"/>
      <c r="G26" s="15"/>
      <c r="H26" s="15"/>
    </row>
    <row r="27" spans="1:8" x14ac:dyDescent="0.2">
      <c r="A27" s="37"/>
      <c r="B27" s="41" t="s">
        <v>24</v>
      </c>
      <c r="C27" s="15"/>
      <c r="D27" s="15"/>
      <c r="E27" s="15"/>
      <c r="F27" s="15"/>
      <c r="G27" s="15"/>
      <c r="H27" s="15"/>
    </row>
    <row r="28" spans="1:8" x14ac:dyDescent="0.2">
      <c r="A28" s="37"/>
      <c r="B28" s="41" t="s">
        <v>30</v>
      </c>
      <c r="C28" s="15"/>
      <c r="D28" s="15"/>
      <c r="E28" s="15"/>
      <c r="F28" s="15"/>
      <c r="G28" s="15"/>
      <c r="H28" s="15"/>
    </row>
    <row r="29" spans="1:8" x14ac:dyDescent="0.2">
      <c r="A29" s="37"/>
      <c r="B29" s="41" t="s">
        <v>50</v>
      </c>
      <c r="C29" s="15"/>
      <c r="D29" s="15"/>
      <c r="E29" s="15"/>
      <c r="F29" s="15"/>
      <c r="G29" s="15"/>
      <c r="H29" s="15"/>
    </row>
    <row r="30" spans="1:8" x14ac:dyDescent="0.2">
      <c r="A30" s="37"/>
      <c r="B30" s="41" t="s">
        <v>22</v>
      </c>
      <c r="C30" s="15"/>
      <c r="D30" s="15"/>
      <c r="E30" s="15"/>
      <c r="F30" s="15"/>
      <c r="G30" s="15"/>
      <c r="H30" s="15"/>
    </row>
    <row r="31" spans="1:8" x14ac:dyDescent="0.2">
      <c r="A31" s="37"/>
      <c r="B31" s="41" t="s">
        <v>5</v>
      </c>
      <c r="C31" s="15"/>
      <c r="D31" s="15"/>
      <c r="E31" s="15"/>
      <c r="F31" s="15"/>
      <c r="G31" s="15"/>
      <c r="H31" s="15"/>
    </row>
    <row r="32" spans="1:8" x14ac:dyDescent="0.2">
      <c r="A32" s="37"/>
      <c r="B32" s="41" t="s">
        <v>6</v>
      </c>
      <c r="C32" s="15"/>
      <c r="D32" s="15"/>
      <c r="E32" s="15"/>
      <c r="F32" s="15"/>
      <c r="G32" s="15"/>
      <c r="H32" s="15"/>
    </row>
    <row r="33" spans="1:9" x14ac:dyDescent="0.2">
      <c r="A33" s="37"/>
      <c r="B33" s="41" t="s">
        <v>51</v>
      </c>
      <c r="C33" s="15"/>
      <c r="D33" s="15"/>
      <c r="E33" s="15"/>
      <c r="F33" s="15"/>
      <c r="G33" s="15"/>
      <c r="H33" s="15"/>
    </row>
    <row r="34" spans="1:9" x14ac:dyDescent="0.2">
      <c r="A34" s="37"/>
      <c r="B34" s="41" t="s">
        <v>31</v>
      </c>
      <c r="C34" s="15"/>
      <c r="D34" s="15"/>
      <c r="E34" s="15"/>
      <c r="F34" s="15"/>
      <c r="G34" s="15"/>
      <c r="H34" s="15"/>
    </row>
    <row r="35" spans="1:9" x14ac:dyDescent="0.2">
      <c r="A35" s="39"/>
      <c r="B35" s="41"/>
      <c r="C35" s="15"/>
      <c r="D35" s="15"/>
      <c r="E35" s="15"/>
      <c r="F35" s="15"/>
      <c r="G35" s="15"/>
      <c r="H35" s="15"/>
    </row>
    <row r="36" spans="1:9" x14ac:dyDescent="0.2">
      <c r="A36" s="40" t="s">
        <v>32</v>
      </c>
      <c r="B36" s="42"/>
      <c r="C36" s="15"/>
      <c r="D36" s="15"/>
      <c r="E36" s="15"/>
      <c r="F36" s="15"/>
      <c r="G36" s="15"/>
      <c r="H36" s="15"/>
    </row>
    <row r="37" spans="1:9" x14ac:dyDescent="0.2">
      <c r="A37" s="37"/>
      <c r="B37" s="41" t="s">
        <v>52</v>
      </c>
      <c r="C37" s="15"/>
      <c r="D37" s="15"/>
      <c r="E37" s="15"/>
      <c r="F37" s="15"/>
      <c r="G37" s="15"/>
      <c r="H37" s="15"/>
    </row>
    <row r="38" spans="1:9" ht="22.5" x14ac:dyDescent="0.2">
      <c r="A38" s="37"/>
      <c r="B38" s="41" t="s">
        <v>25</v>
      </c>
      <c r="C38" s="15"/>
      <c r="D38" s="15"/>
      <c r="E38" s="15"/>
      <c r="F38" s="15"/>
      <c r="G38" s="15"/>
      <c r="H38" s="15"/>
    </row>
    <row r="39" spans="1:9" x14ac:dyDescent="0.2">
      <c r="A39" s="37"/>
      <c r="B39" s="41" t="s">
        <v>33</v>
      </c>
      <c r="C39" s="15"/>
      <c r="D39" s="15"/>
      <c r="E39" s="15"/>
      <c r="F39" s="15"/>
      <c r="G39" s="15"/>
      <c r="H39" s="15"/>
    </row>
    <row r="40" spans="1:9" x14ac:dyDescent="0.2">
      <c r="A40" s="37"/>
      <c r="B40" s="41" t="s">
        <v>7</v>
      </c>
      <c r="C40" s="15"/>
      <c r="D40" s="15"/>
      <c r="E40" s="15"/>
      <c r="F40" s="15"/>
      <c r="G40" s="15"/>
      <c r="H40" s="15"/>
    </row>
    <row r="41" spans="1:9" x14ac:dyDescent="0.2">
      <c r="A41" s="39"/>
      <c r="B41" s="41"/>
      <c r="C41" s="15"/>
      <c r="D41" s="15"/>
      <c r="E41" s="15"/>
      <c r="F41" s="15"/>
      <c r="G41" s="15"/>
      <c r="H41" s="15"/>
    </row>
    <row r="42" spans="1:9" x14ac:dyDescent="0.2">
      <c r="A42" s="45"/>
      <c r="B42" s="46" t="s">
        <v>53</v>
      </c>
      <c r="C42" s="22">
        <f t="shared" ref="C42:H42" si="0">+C23+C21</f>
        <v>40898030</v>
      </c>
      <c r="D42" s="22">
        <f t="shared" si="0"/>
        <v>-2232278.5764754671</v>
      </c>
      <c r="E42" s="22">
        <f t="shared" si="0"/>
        <v>38665751.423524536</v>
      </c>
      <c r="F42" s="22">
        <f>+F23+F21</f>
        <v>37919522.759999998</v>
      </c>
      <c r="G42" s="22">
        <f>+G23+G21</f>
        <v>36698973.130000003</v>
      </c>
      <c r="H42" s="22">
        <f t="shared" si="0"/>
        <v>746228.66352453828</v>
      </c>
    </row>
    <row r="43" spans="1:9" x14ac:dyDescent="0.2">
      <c r="A43" s="36"/>
      <c r="B43" s="36"/>
      <c r="C43" s="36"/>
      <c r="D43" s="36"/>
      <c r="E43" s="36"/>
      <c r="F43" s="36"/>
      <c r="G43" s="36"/>
      <c r="H43" s="36"/>
    </row>
    <row r="44" spans="1:9" x14ac:dyDescent="0.2">
      <c r="A44" s="48" t="s">
        <v>128</v>
      </c>
      <c r="B44" s="1"/>
      <c r="C44" s="51"/>
      <c r="D44" s="51"/>
      <c r="E44" s="51"/>
      <c r="F44" s="51"/>
      <c r="G44" s="51"/>
      <c r="H44" s="51"/>
    </row>
    <row r="45" spans="1:9" x14ac:dyDescent="0.2">
      <c r="A45" s="1"/>
      <c r="B45" s="1"/>
      <c r="C45" s="51"/>
      <c r="D45" s="51"/>
      <c r="E45" s="51"/>
      <c r="F45" s="51"/>
      <c r="G45" s="51"/>
      <c r="H45" s="51"/>
      <c r="I45" s="51"/>
    </row>
    <row r="46" spans="1:9" x14ac:dyDescent="0.2">
      <c r="A46" s="1"/>
      <c r="B46" s="1"/>
      <c r="C46" s="1"/>
      <c r="D46" s="1"/>
      <c r="E46" s="1"/>
      <c r="F46" s="50"/>
      <c r="G46" s="50"/>
      <c r="H46" s="50"/>
      <c r="I46" s="50"/>
    </row>
    <row r="47" spans="1:9" x14ac:dyDescent="0.2">
      <c r="A47" s="1"/>
      <c r="B47" s="1"/>
      <c r="C47" s="1"/>
      <c r="D47" s="1"/>
      <c r="E47" s="1"/>
      <c r="F47" s="1"/>
    </row>
    <row r="48" spans="1:9"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63" orientation="portrait" r:id="rId1"/>
  <drawing r:id="rId2"/>
  <legacyDrawing r:id="rId3"/>
  <oleObjects>
    <mc:AlternateContent xmlns:mc="http://schemas.openxmlformats.org/markup-compatibility/2006">
      <mc:Choice Requires="x14">
        <oleObject progId="PBrush" shapeId="4097" r:id="rId4">
          <objectPr defaultSize="0" r:id="rId5">
            <anchor moveWithCells="1" sizeWithCells="1">
              <from>
                <xdr:col>4</xdr:col>
                <xdr:colOff>904875</xdr:colOff>
                <xdr:row>49</xdr:row>
                <xdr:rowOff>133350</xdr:rowOff>
              </from>
              <to>
                <xdr:col>7</xdr:col>
                <xdr:colOff>295275</xdr:colOff>
                <xdr:row>55</xdr:row>
                <xdr:rowOff>76200</xdr:rowOff>
              </to>
            </anchor>
          </objectPr>
        </oleObject>
      </mc:Choice>
      <mc:Fallback>
        <oleObject progId="PBrush"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Claudia</cp:lastModifiedBy>
  <cp:lastPrinted>2021-02-16T16:43:19Z</cp:lastPrinted>
  <dcterms:created xsi:type="dcterms:W3CDTF">2014-02-10T03:37:14Z</dcterms:created>
  <dcterms:modified xsi:type="dcterms:W3CDTF">2021-02-16T16:43:35Z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